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TGM  gem." sheetId="1" r:id="rId1"/>
    <sheet name="TGM  Mädchen" sheetId="2" r:id="rId2"/>
    <sheet name="TGW Mädchen" sheetId="3" r:id="rId3"/>
    <sheet name="TGW Nachw. 1" sheetId="4" r:id="rId4"/>
    <sheet name="TGW Nachw 2 Mä" sheetId="5" r:id="rId5"/>
    <sheet name="KGW 1" sheetId="6" r:id="rId6"/>
    <sheet name="KGW 2" sheetId="7" r:id="rId7"/>
  </sheets>
  <definedNames/>
  <calcPr fullCalcOnLoad="1"/>
</workbook>
</file>

<file path=xl/sharedStrings.xml><?xml version="1.0" encoding="utf-8"?>
<sst xmlns="http://schemas.openxmlformats.org/spreadsheetml/2006/main" count="187" uniqueCount="85">
  <si>
    <t>Verein</t>
  </si>
  <si>
    <t>Tu</t>
  </si>
  <si>
    <t>Si</t>
  </si>
  <si>
    <t>Ta</t>
  </si>
  <si>
    <t>Gym</t>
  </si>
  <si>
    <t>Ba</t>
  </si>
  <si>
    <t>Punkte</t>
  </si>
  <si>
    <t>Gesamt</t>
  </si>
  <si>
    <t>Nr.</t>
  </si>
  <si>
    <t>TGW - Mädchen Gruppen 12 Jahre und älter</t>
  </si>
  <si>
    <t xml:space="preserve">S i e g e r l i s t e </t>
  </si>
  <si>
    <t>WK 4 B</t>
  </si>
  <si>
    <t xml:space="preserve"> Lauf  8 x 75 m</t>
  </si>
  <si>
    <t>M-Ball 8 x 2000g</t>
  </si>
  <si>
    <t>Schw  8 x 50 m</t>
  </si>
  <si>
    <t>Bar</t>
  </si>
  <si>
    <t>WK 1</t>
  </si>
  <si>
    <t>WK 3</t>
  </si>
  <si>
    <t>WK 5</t>
  </si>
  <si>
    <t>Schw  8 x 50 m Fr.</t>
  </si>
  <si>
    <t>WK 7</t>
  </si>
  <si>
    <t>TGW - Nachwuchsgruppe 1   12 - 16 Jahre</t>
  </si>
  <si>
    <t>TGW - Nachwuchsgruppe 2    14 Jahre und jünger</t>
  </si>
  <si>
    <t>Schw  8 x 50 m Br.</t>
  </si>
  <si>
    <t>WK 8</t>
  </si>
  <si>
    <t>KGW 1 Kindergruppenwettstreit</t>
  </si>
  <si>
    <t>KGW 2 Kindergruppenwettstreit</t>
  </si>
  <si>
    <t>WK 9</t>
  </si>
  <si>
    <t>Überraschungs- aufgabe</t>
  </si>
  <si>
    <t>Schwimmen  4 x 25 m Freistil</t>
  </si>
  <si>
    <t xml:space="preserve"> Laufen  6 x 40 m</t>
  </si>
  <si>
    <t xml:space="preserve">  M-Ball   je 4 x  2000g / +3000g</t>
  </si>
  <si>
    <t xml:space="preserve"> Laufen      6 x 24 m</t>
  </si>
  <si>
    <t>Lauf  Punkte</t>
  </si>
  <si>
    <t>M Lauf  4 x 100 m</t>
  </si>
  <si>
    <t>J Lauf  4 x 100 m</t>
  </si>
  <si>
    <t>1 Lauf  4 x 100 m</t>
  </si>
  <si>
    <t>2 Lauf  4 x 100 m</t>
  </si>
  <si>
    <t>Mädchen und gemischt</t>
  </si>
  <si>
    <t>Ballweit  6 x 200g</t>
  </si>
  <si>
    <t>TGM - gemischte Gruppen 12 Jahre und älter</t>
  </si>
  <si>
    <t>TGM - Mädchen Gruppen 12 Jahre und älter</t>
  </si>
  <si>
    <t>7B + C</t>
  </si>
  <si>
    <t>TSV Durach</t>
  </si>
  <si>
    <t>TSV Dorfen</t>
  </si>
  <si>
    <t>MTV Pegnitz</t>
  </si>
  <si>
    <t>TV Wallersdorf</t>
  </si>
  <si>
    <t>TV Wallersdorf I</t>
  </si>
  <si>
    <t>TV Wallersdorf II</t>
  </si>
  <si>
    <t>TSG Pasing 1888 e.V.</t>
  </si>
  <si>
    <t>TSG Pasing e.V.</t>
  </si>
  <si>
    <t>FC Edenstetten</t>
  </si>
  <si>
    <t>TSV Dietmannsried</t>
  </si>
  <si>
    <t>ESV München-Laim</t>
  </si>
  <si>
    <t>TV 1894 Coburg-Neuses</t>
  </si>
  <si>
    <t>TV Ebersdorf</t>
  </si>
  <si>
    <t>TSV 1860 Ansbach</t>
  </si>
  <si>
    <t>SV Ruhpolding</t>
  </si>
  <si>
    <t>TV Nbg-Reichelsdorf</t>
  </si>
  <si>
    <t>TV Nbg.-Reichelsdorf</t>
  </si>
  <si>
    <t>TV Ngb.-Reichelsdorf</t>
  </si>
  <si>
    <t>TSV Wörth a.d. Donau</t>
  </si>
  <si>
    <t>TV Wiesenfeld I</t>
  </si>
  <si>
    <t>TV Wiesenfeld II</t>
  </si>
  <si>
    <t>TV Wiesenfeld</t>
  </si>
  <si>
    <t>TSV Allach 09</t>
  </si>
  <si>
    <t>TV 1848 Coburg e.V.I</t>
  </si>
  <si>
    <t>TV 1848 Coburg e.V.II</t>
  </si>
  <si>
    <t>SV Fortuna Regensburg</t>
  </si>
  <si>
    <t>SV Fortuna Regensburg I</t>
  </si>
  <si>
    <t>SV Fortuna Regensburg II</t>
  </si>
  <si>
    <t>TSV 1860 Scheinfeld</t>
  </si>
  <si>
    <t>TSC Neuendettelsau</t>
  </si>
  <si>
    <t>TSV 1846 Nürnberg</t>
  </si>
  <si>
    <t>TV Augsburg</t>
  </si>
  <si>
    <t>TSV Augsburg</t>
  </si>
  <si>
    <t>TV Hilpoltstein</t>
  </si>
  <si>
    <t>TSV Heising</t>
  </si>
  <si>
    <t>TSV Allersberg</t>
  </si>
  <si>
    <t>TV v.1848 Coburg e.V.</t>
  </si>
  <si>
    <t>TSV 1883 Allersberg</t>
  </si>
  <si>
    <t>TSC Odelzhausen</t>
  </si>
  <si>
    <t>TSG Pasing</t>
  </si>
  <si>
    <t>TSV Schwabhausen</t>
  </si>
  <si>
    <t>TV 1879 Hilpoltstein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</si>
</sst>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\ &quot;sek&quot;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64" fontId="2" fillId="3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2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workbookViewId="0" topLeftCell="A1">
      <selection activeCell="E5" sqref="E5"/>
    </sheetView>
  </sheetViews>
  <sheetFormatPr defaultColWidth="11.421875" defaultRowHeight="12.75"/>
  <cols>
    <col min="1" max="1" width="4.7109375" style="0" customWidth="1"/>
    <col min="2" max="2" width="22.7109375" style="0" customWidth="1"/>
    <col min="3" max="7" width="7.7109375" style="0" customWidth="1"/>
    <col min="8" max="9" width="8.7109375" style="0" customWidth="1"/>
    <col min="10" max="10" width="10.28125" style="0" customWidth="1"/>
    <col min="11" max="11" width="8.7109375" style="44" customWidth="1"/>
    <col min="12" max="15" width="8.7109375" style="0" customWidth="1"/>
    <col min="16" max="16" width="11.7109375" style="0" customWidth="1"/>
  </cols>
  <sheetData>
    <row r="1" spans="1:16" ht="12.75">
      <c r="A1" s="1" t="s">
        <v>40</v>
      </c>
      <c r="E1" s="27" t="s">
        <v>16</v>
      </c>
      <c r="P1" s="2"/>
    </row>
    <row r="2" spans="1:16" ht="15.75">
      <c r="A2" s="58" t="s">
        <v>10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59"/>
    </row>
    <row r="3" ht="12.75">
      <c r="P3" s="2"/>
    </row>
    <row r="4" spans="1:16" ht="48.75">
      <c r="A4" s="4" t="s">
        <v>8</v>
      </c>
      <c r="B4" s="4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15</v>
      </c>
      <c r="H4" s="40" t="s">
        <v>34</v>
      </c>
      <c r="I4" s="40" t="s">
        <v>35</v>
      </c>
      <c r="J4" s="40" t="s">
        <v>7</v>
      </c>
      <c r="K4" s="45" t="s">
        <v>33</v>
      </c>
      <c r="L4" s="40" t="s">
        <v>14</v>
      </c>
      <c r="M4" s="10" t="s">
        <v>6</v>
      </c>
      <c r="N4" s="41" t="s">
        <v>31</v>
      </c>
      <c r="O4" s="10" t="s">
        <v>6</v>
      </c>
      <c r="P4" s="36" t="s">
        <v>7</v>
      </c>
    </row>
    <row r="5" spans="1:16" ht="15.75">
      <c r="A5" s="5">
        <v>1</v>
      </c>
      <c r="B5" s="54" t="s">
        <v>71</v>
      </c>
      <c r="C5" s="46">
        <v>9.2</v>
      </c>
      <c r="D5" s="46">
        <v>8</v>
      </c>
      <c r="E5" s="46"/>
      <c r="F5" s="46"/>
      <c r="G5" s="46"/>
      <c r="H5" s="12"/>
      <c r="I5" s="12"/>
      <c r="J5" s="12">
        <v>82.19</v>
      </c>
      <c r="K5" s="46">
        <v>10</v>
      </c>
      <c r="L5" s="39"/>
      <c r="M5" s="34" t="str">
        <f>IF(L5&gt;=460,"0",(IF(AND(L5&lt;460,L5&gt;247),SQRT((460-L5)/2.13),(IF(L5&lt;"1","0","10")))))</f>
        <v>0</v>
      </c>
      <c r="N5" s="39">
        <v>105.74</v>
      </c>
      <c r="O5" s="34">
        <f>IF(N5&lt;=40,"0",(IF(AND(N5&gt;40,N5&lt;110),SQRT((40-N5)/-0.7),(IF(N5="","0","10")))))</f>
        <v>9.69093832991861</v>
      </c>
      <c r="P5" s="37">
        <f>SUM(C5+D5+E5+F5+G5+K5+M5+O5)</f>
        <v>36.89093832991861</v>
      </c>
    </row>
    <row r="6" spans="1:16" ht="15.75">
      <c r="A6" s="5">
        <v>2</v>
      </c>
      <c r="B6" s="54"/>
      <c r="C6" s="38"/>
      <c r="D6" s="38"/>
      <c r="E6" s="38"/>
      <c r="F6" s="38"/>
      <c r="G6" s="38"/>
      <c r="H6" s="12"/>
      <c r="I6" s="12"/>
      <c r="J6" s="12"/>
      <c r="K6" s="46" t="str">
        <f aca="true" t="shared" si="0" ref="K6:K32">IF(J6&gt;=140,"0",(IF(AND(J6&lt;140,J6&gt;100),SQRT((140-J6)/0.4),(IF(J6&lt;"1","0","10")))))</f>
        <v>0</v>
      </c>
      <c r="L6" s="39"/>
      <c r="M6" s="34" t="str">
        <f aca="true" t="shared" si="1" ref="M6:M32">IF(L6&gt;=460,"0",(IF(AND(L6&lt;460,L6&gt;247),SQRT((460-L6)/2.13),(IF(L6&lt;"1","0","10")))))</f>
        <v>0</v>
      </c>
      <c r="N6" s="11"/>
      <c r="O6" s="34" t="str">
        <f aca="true" t="shared" si="2" ref="O6:O32">IF(N6&lt;=40,"0",(IF(AND(N6&gt;40,N6&lt;110),SQRT((40-N6)/-0.7),(IF(N6="","0","10")))))</f>
        <v>0</v>
      </c>
      <c r="P6" s="37">
        <f aca="true" t="shared" si="3" ref="P6:P32">SUM(C6+D6+E6+F6+G6+K6+M6+O6)</f>
        <v>0</v>
      </c>
    </row>
    <row r="7" spans="1:16" ht="15.75">
      <c r="A7" s="5">
        <v>3</v>
      </c>
      <c r="B7" s="54"/>
      <c r="C7" s="38"/>
      <c r="D7" s="38"/>
      <c r="E7" s="38"/>
      <c r="F7" s="38"/>
      <c r="G7" s="38"/>
      <c r="H7" s="12"/>
      <c r="I7" s="12"/>
      <c r="J7" s="12"/>
      <c r="K7" s="46" t="str">
        <f t="shared" si="0"/>
        <v>0</v>
      </c>
      <c r="L7" s="39"/>
      <c r="M7" s="34" t="str">
        <f t="shared" si="1"/>
        <v>0</v>
      </c>
      <c r="N7" s="11"/>
      <c r="O7" s="34" t="str">
        <f t="shared" si="2"/>
        <v>0</v>
      </c>
      <c r="P7" s="37">
        <f t="shared" si="3"/>
        <v>0</v>
      </c>
    </row>
    <row r="8" spans="1:16" ht="15.75">
      <c r="A8" s="5">
        <v>4</v>
      </c>
      <c r="B8" s="54"/>
      <c r="C8" s="38"/>
      <c r="D8" s="38"/>
      <c r="E8" s="38"/>
      <c r="F8" s="38"/>
      <c r="G8" s="38"/>
      <c r="H8" s="12"/>
      <c r="I8" s="12"/>
      <c r="J8" s="12"/>
      <c r="K8" s="46" t="str">
        <f t="shared" si="0"/>
        <v>0</v>
      </c>
      <c r="L8" s="39"/>
      <c r="M8" s="34" t="str">
        <f t="shared" si="1"/>
        <v>0</v>
      </c>
      <c r="N8" s="11"/>
      <c r="O8" s="34" t="str">
        <f t="shared" si="2"/>
        <v>0</v>
      </c>
      <c r="P8" s="37">
        <f t="shared" si="3"/>
        <v>0</v>
      </c>
    </row>
    <row r="9" spans="1:16" ht="15.75">
      <c r="A9" s="5">
        <v>5</v>
      </c>
      <c r="B9" s="54"/>
      <c r="C9" s="38"/>
      <c r="D9" s="38"/>
      <c r="E9" s="38"/>
      <c r="F9" s="38"/>
      <c r="G9" s="38"/>
      <c r="H9" s="12"/>
      <c r="I9" s="12"/>
      <c r="J9" s="12"/>
      <c r="K9" s="46" t="str">
        <f t="shared" si="0"/>
        <v>0</v>
      </c>
      <c r="L9" s="39"/>
      <c r="M9" s="34" t="str">
        <f t="shared" si="1"/>
        <v>0</v>
      </c>
      <c r="N9" s="11"/>
      <c r="O9" s="34" t="str">
        <f t="shared" si="2"/>
        <v>0</v>
      </c>
      <c r="P9" s="37">
        <f t="shared" si="3"/>
        <v>0</v>
      </c>
    </row>
    <row r="10" spans="1:16" ht="15.75">
      <c r="A10" s="5">
        <v>6</v>
      </c>
      <c r="B10" s="54"/>
      <c r="C10" s="38"/>
      <c r="D10" s="38"/>
      <c r="E10" s="38"/>
      <c r="F10" s="38"/>
      <c r="G10" s="38"/>
      <c r="H10" s="12"/>
      <c r="I10" s="12"/>
      <c r="J10" s="12"/>
      <c r="K10" s="46" t="str">
        <f t="shared" si="0"/>
        <v>0</v>
      </c>
      <c r="L10" s="39"/>
      <c r="M10" s="34" t="str">
        <f t="shared" si="1"/>
        <v>0</v>
      </c>
      <c r="N10" s="11"/>
      <c r="O10" s="34" t="str">
        <f t="shared" si="2"/>
        <v>0</v>
      </c>
      <c r="P10" s="37">
        <f t="shared" si="3"/>
        <v>0</v>
      </c>
    </row>
    <row r="11" spans="1:16" ht="15.75">
      <c r="A11" s="5">
        <v>7</v>
      </c>
      <c r="B11" s="54"/>
      <c r="C11" s="38"/>
      <c r="D11" s="38"/>
      <c r="E11" s="38"/>
      <c r="F11" s="38"/>
      <c r="G11" s="38"/>
      <c r="H11" s="12"/>
      <c r="I11" s="12"/>
      <c r="J11" s="12"/>
      <c r="K11" s="46" t="str">
        <f t="shared" si="0"/>
        <v>0</v>
      </c>
      <c r="L11" s="39"/>
      <c r="M11" s="34" t="str">
        <f t="shared" si="1"/>
        <v>0</v>
      </c>
      <c r="N11" s="11"/>
      <c r="O11" s="34" t="str">
        <f t="shared" si="2"/>
        <v>0</v>
      </c>
      <c r="P11" s="37">
        <f t="shared" si="3"/>
        <v>0</v>
      </c>
    </row>
    <row r="12" spans="1:16" ht="15.75">
      <c r="A12" s="5">
        <v>8</v>
      </c>
      <c r="B12" s="54"/>
      <c r="C12" s="38"/>
      <c r="D12" s="38"/>
      <c r="E12" s="38"/>
      <c r="F12" s="38"/>
      <c r="G12" s="38"/>
      <c r="H12" s="12"/>
      <c r="I12" s="12"/>
      <c r="J12" s="12"/>
      <c r="K12" s="46" t="str">
        <f t="shared" si="0"/>
        <v>0</v>
      </c>
      <c r="L12" s="39"/>
      <c r="M12" s="34" t="str">
        <f t="shared" si="1"/>
        <v>0</v>
      </c>
      <c r="N12" s="11"/>
      <c r="O12" s="34" t="str">
        <f t="shared" si="2"/>
        <v>0</v>
      </c>
      <c r="P12" s="37">
        <f t="shared" si="3"/>
        <v>0</v>
      </c>
    </row>
    <row r="13" spans="1:16" ht="15.75">
      <c r="A13" s="5">
        <v>9</v>
      </c>
      <c r="B13" s="54"/>
      <c r="C13" s="38"/>
      <c r="D13" s="38"/>
      <c r="E13" s="38"/>
      <c r="F13" s="38"/>
      <c r="G13" s="38"/>
      <c r="H13" s="12"/>
      <c r="I13" s="12"/>
      <c r="J13" s="12"/>
      <c r="K13" s="46" t="str">
        <f t="shared" si="0"/>
        <v>0</v>
      </c>
      <c r="L13" s="39"/>
      <c r="M13" s="34" t="str">
        <f t="shared" si="1"/>
        <v>0</v>
      </c>
      <c r="N13" s="11"/>
      <c r="O13" s="34" t="str">
        <f t="shared" si="2"/>
        <v>0</v>
      </c>
      <c r="P13" s="37">
        <f t="shared" si="3"/>
        <v>0</v>
      </c>
    </row>
    <row r="14" spans="1:16" ht="15.75">
      <c r="A14" s="5">
        <v>10</v>
      </c>
      <c r="B14" s="54"/>
      <c r="C14" s="38"/>
      <c r="D14" s="38"/>
      <c r="E14" s="38"/>
      <c r="F14" s="38"/>
      <c r="G14" s="38"/>
      <c r="H14" s="12"/>
      <c r="I14" s="12"/>
      <c r="J14" s="12"/>
      <c r="K14" s="46" t="str">
        <f t="shared" si="0"/>
        <v>0</v>
      </c>
      <c r="L14" s="39"/>
      <c r="M14" s="34" t="str">
        <f t="shared" si="1"/>
        <v>0</v>
      </c>
      <c r="N14" s="11"/>
      <c r="O14" s="34" t="str">
        <f t="shared" si="2"/>
        <v>0</v>
      </c>
      <c r="P14" s="37">
        <f t="shared" si="3"/>
        <v>0</v>
      </c>
    </row>
    <row r="15" spans="1:16" ht="15.75">
      <c r="A15" s="5">
        <v>11</v>
      </c>
      <c r="B15" s="54"/>
      <c r="C15" s="38"/>
      <c r="D15" s="38"/>
      <c r="E15" s="38"/>
      <c r="F15" s="38"/>
      <c r="G15" s="38"/>
      <c r="H15" s="12"/>
      <c r="I15" s="12"/>
      <c r="J15" s="12"/>
      <c r="K15" s="46" t="str">
        <f t="shared" si="0"/>
        <v>0</v>
      </c>
      <c r="L15" s="39"/>
      <c r="M15" s="34" t="str">
        <f t="shared" si="1"/>
        <v>0</v>
      </c>
      <c r="N15" s="11"/>
      <c r="O15" s="34" t="str">
        <f t="shared" si="2"/>
        <v>0</v>
      </c>
      <c r="P15" s="37">
        <f t="shared" si="3"/>
        <v>0</v>
      </c>
    </row>
    <row r="16" spans="1:16" ht="15.75">
      <c r="A16" s="5">
        <v>12</v>
      </c>
      <c r="B16" s="54"/>
      <c r="C16" s="38"/>
      <c r="D16" s="38"/>
      <c r="E16" s="38"/>
      <c r="F16" s="38"/>
      <c r="G16" s="38"/>
      <c r="H16" s="12"/>
      <c r="I16" s="12"/>
      <c r="J16" s="12"/>
      <c r="K16" s="46" t="str">
        <f t="shared" si="0"/>
        <v>0</v>
      </c>
      <c r="L16" s="39"/>
      <c r="M16" s="34" t="str">
        <f t="shared" si="1"/>
        <v>0</v>
      </c>
      <c r="N16" s="11"/>
      <c r="O16" s="34" t="str">
        <f t="shared" si="2"/>
        <v>0</v>
      </c>
      <c r="P16" s="37">
        <f t="shared" si="3"/>
        <v>0</v>
      </c>
    </row>
    <row r="17" spans="1:16" ht="15.75">
      <c r="A17" s="5">
        <v>13</v>
      </c>
      <c r="B17" s="54"/>
      <c r="C17" s="38"/>
      <c r="D17" s="38"/>
      <c r="E17" s="38"/>
      <c r="F17" s="38"/>
      <c r="G17" s="38"/>
      <c r="H17" s="12"/>
      <c r="I17" s="12"/>
      <c r="J17" s="12"/>
      <c r="K17" s="46" t="str">
        <f t="shared" si="0"/>
        <v>0</v>
      </c>
      <c r="L17" s="39"/>
      <c r="M17" s="34" t="str">
        <f t="shared" si="1"/>
        <v>0</v>
      </c>
      <c r="N17" s="11"/>
      <c r="O17" s="34" t="str">
        <f t="shared" si="2"/>
        <v>0</v>
      </c>
      <c r="P17" s="37">
        <f t="shared" si="3"/>
        <v>0</v>
      </c>
    </row>
    <row r="18" spans="1:16" ht="15.75">
      <c r="A18" s="5">
        <v>14</v>
      </c>
      <c r="B18" s="54"/>
      <c r="C18" s="38"/>
      <c r="D18" s="38"/>
      <c r="E18" s="38"/>
      <c r="F18" s="38"/>
      <c r="G18" s="38"/>
      <c r="H18" s="12"/>
      <c r="I18" s="12"/>
      <c r="J18" s="12"/>
      <c r="K18" s="46" t="str">
        <f t="shared" si="0"/>
        <v>0</v>
      </c>
      <c r="L18" s="39"/>
      <c r="M18" s="34" t="str">
        <f t="shared" si="1"/>
        <v>0</v>
      </c>
      <c r="N18" s="11"/>
      <c r="O18" s="34" t="str">
        <f t="shared" si="2"/>
        <v>0</v>
      </c>
      <c r="P18" s="37">
        <f t="shared" si="3"/>
        <v>0</v>
      </c>
    </row>
    <row r="19" spans="1:16" ht="15.75">
      <c r="A19" s="5">
        <v>15</v>
      </c>
      <c r="B19" s="54"/>
      <c r="C19" s="38"/>
      <c r="D19" s="38"/>
      <c r="E19" s="38"/>
      <c r="F19" s="38"/>
      <c r="G19" s="38"/>
      <c r="H19" s="12"/>
      <c r="I19" s="12"/>
      <c r="J19" s="12"/>
      <c r="K19" s="46" t="str">
        <f t="shared" si="0"/>
        <v>0</v>
      </c>
      <c r="L19" s="39"/>
      <c r="M19" s="34" t="str">
        <f t="shared" si="1"/>
        <v>0</v>
      </c>
      <c r="N19" s="11"/>
      <c r="O19" s="34" t="str">
        <f t="shared" si="2"/>
        <v>0</v>
      </c>
      <c r="P19" s="37">
        <f t="shared" si="3"/>
        <v>0</v>
      </c>
    </row>
    <row r="20" spans="1:16" ht="15.75">
      <c r="A20" s="5">
        <v>16</v>
      </c>
      <c r="B20" s="54"/>
      <c r="C20" s="38"/>
      <c r="D20" s="38"/>
      <c r="E20" s="38"/>
      <c r="F20" s="38"/>
      <c r="G20" s="38"/>
      <c r="H20" s="12"/>
      <c r="I20" s="12"/>
      <c r="J20" s="12"/>
      <c r="K20" s="46" t="str">
        <f t="shared" si="0"/>
        <v>0</v>
      </c>
      <c r="L20" s="39"/>
      <c r="M20" s="34" t="str">
        <f t="shared" si="1"/>
        <v>0</v>
      </c>
      <c r="N20" s="11"/>
      <c r="O20" s="34" t="str">
        <f t="shared" si="2"/>
        <v>0</v>
      </c>
      <c r="P20" s="37">
        <f t="shared" si="3"/>
        <v>0</v>
      </c>
    </row>
    <row r="21" spans="1:16" ht="15.75">
      <c r="A21" s="5">
        <v>17</v>
      </c>
      <c r="B21" s="54"/>
      <c r="C21" s="38"/>
      <c r="D21" s="38"/>
      <c r="E21" s="38"/>
      <c r="F21" s="38"/>
      <c r="G21" s="38"/>
      <c r="H21" s="12"/>
      <c r="I21" s="12"/>
      <c r="J21" s="12"/>
      <c r="K21" s="46" t="str">
        <f t="shared" si="0"/>
        <v>0</v>
      </c>
      <c r="L21" s="39"/>
      <c r="M21" s="34" t="str">
        <f t="shared" si="1"/>
        <v>0</v>
      </c>
      <c r="N21" s="11"/>
      <c r="O21" s="34" t="str">
        <f t="shared" si="2"/>
        <v>0</v>
      </c>
      <c r="P21" s="37">
        <f t="shared" si="3"/>
        <v>0</v>
      </c>
    </row>
    <row r="22" spans="1:16" ht="15.75">
      <c r="A22" s="5">
        <v>18</v>
      </c>
      <c r="B22" s="54"/>
      <c r="C22" s="38"/>
      <c r="D22" s="38"/>
      <c r="E22" s="38"/>
      <c r="F22" s="38"/>
      <c r="G22" s="38"/>
      <c r="H22" s="12"/>
      <c r="I22" s="12"/>
      <c r="J22" s="12"/>
      <c r="K22" s="46" t="str">
        <f t="shared" si="0"/>
        <v>0</v>
      </c>
      <c r="L22" s="39"/>
      <c r="M22" s="34" t="str">
        <f t="shared" si="1"/>
        <v>0</v>
      </c>
      <c r="N22" s="11"/>
      <c r="O22" s="34" t="str">
        <f t="shared" si="2"/>
        <v>0</v>
      </c>
      <c r="P22" s="37">
        <f t="shared" si="3"/>
        <v>0</v>
      </c>
    </row>
    <row r="23" spans="1:16" ht="15.75">
      <c r="A23" s="5">
        <v>19</v>
      </c>
      <c r="B23" s="54"/>
      <c r="C23" s="38"/>
      <c r="D23" s="38"/>
      <c r="E23" s="38"/>
      <c r="F23" s="38"/>
      <c r="G23" s="38"/>
      <c r="H23" s="12"/>
      <c r="I23" s="12"/>
      <c r="J23" s="12"/>
      <c r="K23" s="46" t="str">
        <f t="shared" si="0"/>
        <v>0</v>
      </c>
      <c r="L23" s="39"/>
      <c r="M23" s="34" t="str">
        <f t="shared" si="1"/>
        <v>0</v>
      </c>
      <c r="N23" s="11"/>
      <c r="O23" s="34" t="str">
        <f t="shared" si="2"/>
        <v>0</v>
      </c>
      <c r="P23" s="37">
        <f t="shared" si="3"/>
        <v>0</v>
      </c>
    </row>
    <row r="24" spans="1:16" ht="15.75">
      <c r="A24" s="5">
        <v>20</v>
      </c>
      <c r="B24" s="54"/>
      <c r="C24" s="38"/>
      <c r="D24" s="38"/>
      <c r="E24" s="38"/>
      <c r="F24" s="38"/>
      <c r="G24" s="38"/>
      <c r="H24" s="12"/>
      <c r="I24" s="12"/>
      <c r="J24" s="12"/>
      <c r="K24" s="46" t="str">
        <f t="shared" si="0"/>
        <v>0</v>
      </c>
      <c r="L24" s="39"/>
      <c r="M24" s="34" t="str">
        <f t="shared" si="1"/>
        <v>0</v>
      </c>
      <c r="N24" s="11"/>
      <c r="O24" s="34" t="str">
        <f t="shared" si="2"/>
        <v>0</v>
      </c>
      <c r="P24" s="37">
        <f t="shared" si="3"/>
        <v>0</v>
      </c>
    </row>
    <row r="25" spans="1:16" ht="15.75">
      <c r="A25" s="5">
        <v>21</v>
      </c>
      <c r="B25" s="54"/>
      <c r="C25" s="38"/>
      <c r="D25" s="38"/>
      <c r="E25" s="38"/>
      <c r="F25" s="38"/>
      <c r="G25" s="38"/>
      <c r="H25" s="12"/>
      <c r="I25" s="12"/>
      <c r="J25" s="12"/>
      <c r="K25" s="46" t="str">
        <f t="shared" si="0"/>
        <v>0</v>
      </c>
      <c r="L25" s="39"/>
      <c r="M25" s="34" t="str">
        <f t="shared" si="1"/>
        <v>0</v>
      </c>
      <c r="N25" s="11"/>
      <c r="O25" s="34" t="str">
        <f t="shared" si="2"/>
        <v>0</v>
      </c>
      <c r="P25" s="37">
        <f t="shared" si="3"/>
        <v>0</v>
      </c>
    </row>
    <row r="26" spans="1:16" ht="15.75">
      <c r="A26" s="5">
        <v>22</v>
      </c>
      <c r="B26" s="54"/>
      <c r="C26" s="38"/>
      <c r="D26" s="38"/>
      <c r="E26" s="38"/>
      <c r="F26" s="38"/>
      <c r="G26" s="38"/>
      <c r="H26" s="12"/>
      <c r="I26" s="12"/>
      <c r="J26" s="12"/>
      <c r="K26" s="46" t="str">
        <f t="shared" si="0"/>
        <v>0</v>
      </c>
      <c r="L26" s="39"/>
      <c r="M26" s="34" t="str">
        <f t="shared" si="1"/>
        <v>0</v>
      </c>
      <c r="N26" s="11"/>
      <c r="O26" s="34" t="str">
        <f t="shared" si="2"/>
        <v>0</v>
      </c>
      <c r="P26" s="37">
        <f t="shared" si="3"/>
        <v>0</v>
      </c>
    </row>
    <row r="27" spans="1:16" ht="15.75">
      <c r="A27" s="5">
        <v>23</v>
      </c>
      <c r="B27" s="54"/>
      <c r="C27" s="38"/>
      <c r="D27" s="38"/>
      <c r="E27" s="38"/>
      <c r="F27" s="38"/>
      <c r="G27" s="38"/>
      <c r="H27" s="12"/>
      <c r="I27" s="12"/>
      <c r="J27" s="12"/>
      <c r="K27" s="46" t="str">
        <f t="shared" si="0"/>
        <v>0</v>
      </c>
      <c r="L27" s="39"/>
      <c r="M27" s="34" t="str">
        <f t="shared" si="1"/>
        <v>0</v>
      </c>
      <c r="N27" s="11"/>
      <c r="O27" s="34" t="str">
        <f t="shared" si="2"/>
        <v>0</v>
      </c>
      <c r="P27" s="37">
        <f t="shared" si="3"/>
        <v>0</v>
      </c>
    </row>
    <row r="28" spans="1:16" ht="15.75">
      <c r="A28" s="5">
        <v>24</v>
      </c>
      <c r="B28" s="54"/>
      <c r="C28" s="38"/>
      <c r="D28" s="38"/>
      <c r="E28" s="38"/>
      <c r="F28" s="38"/>
      <c r="G28" s="38"/>
      <c r="H28" s="12"/>
      <c r="I28" s="12"/>
      <c r="J28" s="12"/>
      <c r="K28" s="46" t="str">
        <f t="shared" si="0"/>
        <v>0</v>
      </c>
      <c r="L28" s="39"/>
      <c r="M28" s="34" t="str">
        <f t="shared" si="1"/>
        <v>0</v>
      </c>
      <c r="N28" s="11"/>
      <c r="O28" s="34" t="str">
        <f t="shared" si="2"/>
        <v>0</v>
      </c>
      <c r="P28" s="37">
        <f t="shared" si="3"/>
        <v>0</v>
      </c>
    </row>
    <row r="29" spans="1:16" ht="15.75">
      <c r="A29" s="5">
        <v>25</v>
      </c>
      <c r="B29" s="54"/>
      <c r="C29" s="38"/>
      <c r="D29" s="38"/>
      <c r="E29" s="38"/>
      <c r="F29" s="38"/>
      <c r="G29" s="38"/>
      <c r="H29" s="12"/>
      <c r="I29" s="12"/>
      <c r="J29" s="12"/>
      <c r="K29" s="46" t="str">
        <f t="shared" si="0"/>
        <v>0</v>
      </c>
      <c r="L29" s="39"/>
      <c r="M29" s="34" t="str">
        <f t="shared" si="1"/>
        <v>0</v>
      </c>
      <c r="N29" s="11"/>
      <c r="O29" s="34" t="str">
        <f t="shared" si="2"/>
        <v>0</v>
      </c>
      <c r="P29" s="37">
        <f t="shared" si="3"/>
        <v>0</v>
      </c>
    </row>
    <row r="30" spans="1:16" ht="15.75">
      <c r="A30" s="5">
        <v>26</v>
      </c>
      <c r="B30" s="54"/>
      <c r="C30" s="38"/>
      <c r="D30" s="38"/>
      <c r="E30" s="38"/>
      <c r="F30" s="38"/>
      <c r="G30" s="38"/>
      <c r="H30" s="12"/>
      <c r="I30" s="12"/>
      <c r="J30" s="12"/>
      <c r="K30" s="46" t="str">
        <f t="shared" si="0"/>
        <v>0</v>
      </c>
      <c r="L30" s="39"/>
      <c r="M30" s="34" t="str">
        <f t="shared" si="1"/>
        <v>0</v>
      </c>
      <c r="N30" s="11"/>
      <c r="O30" s="34" t="str">
        <f t="shared" si="2"/>
        <v>0</v>
      </c>
      <c r="P30" s="37">
        <f t="shared" si="3"/>
        <v>0</v>
      </c>
    </row>
    <row r="31" spans="1:16" ht="15.75">
      <c r="A31" s="5">
        <v>27</v>
      </c>
      <c r="B31" s="54"/>
      <c r="C31" s="38"/>
      <c r="D31" s="38"/>
      <c r="E31" s="38"/>
      <c r="F31" s="38"/>
      <c r="G31" s="38"/>
      <c r="H31" s="12"/>
      <c r="I31" s="12"/>
      <c r="J31" s="12"/>
      <c r="K31" s="46" t="str">
        <f t="shared" si="0"/>
        <v>0</v>
      </c>
      <c r="L31" s="39"/>
      <c r="M31" s="34" t="str">
        <f t="shared" si="1"/>
        <v>0</v>
      </c>
      <c r="N31" s="11"/>
      <c r="O31" s="34" t="str">
        <f t="shared" si="2"/>
        <v>0</v>
      </c>
      <c r="P31" s="37">
        <f t="shared" si="3"/>
        <v>0</v>
      </c>
    </row>
    <row r="32" spans="1:16" ht="15.75">
      <c r="A32" s="5">
        <v>28</v>
      </c>
      <c r="B32" s="54"/>
      <c r="C32" s="38"/>
      <c r="D32" s="38"/>
      <c r="E32" s="38"/>
      <c r="F32" s="38"/>
      <c r="G32" s="38"/>
      <c r="H32" s="12"/>
      <c r="I32" s="12"/>
      <c r="J32" s="12"/>
      <c r="K32" s="46" t="str">
        <f t="shared" si="0"/>
        <v>0</v>
      </c>
      <c r="L32" s="39"/>
      <c r="M32" s="34" t="str">
        <f t="shared" si="1"/>
        <v>0</v>
      </c>
      <c r="N32" s="11"/>
      <c r="O32" s="34" t="str">
        <f t="shared" si="2"/>
        <v>0</v>
      </c>
      <c r="P32" s="37">
        <f t="shared" si="3"/>
        <v>0</v>
      </c>
    </row>
    <row r="33" spans="1:16" ht="15.75">
      <c r="A33" s="18"/>
      <c r="B33" s="22"/>
      <c r="C33" s="19"/>
      <c r="D33" s="19"/>
      <c r="E33" s="19"/>
      <c r="F33" s="19"/>
      <c r="G33" s="19"/>
      <c r="H33" s="23"/>
      <c r="I33" s="23"/>
      <c r="J33" s="23"/>
      <c r="K33" s="47"/>
      <c r="L33" s="20"/>
      <c r="M33" s="19"/>
      <c r="N33" s="20"/>
      <c r="O33" s="19"/>
      <c r="P33" s="19"/>
    </row>
    <row r="34" spans="1:16" ht="15">
      <c r="A34" s="6"/>
      <c r="B34" s="7"/>
      <c r="C34" s="6"/>
      <c r="D34" s="6"/>
      <c r="E34" s="6"/>
      <c r="F34" s="6"/>
      <c r="G34" s="6"/>
      <c r="H34" s="6"/>
      <c r="I34" s="6"/>
      <c r="J34" s="6"/>
      <c r="K34" s="48"/>
      <c r="L34" s="6"/>
      <c r="M34" s="6"/>
      <c r="N34" s="6"/>
      <c r="O34" s="6"/>
      <c r="P34" s="7"/>
    </row>
    <row r="35" spans="1:16" ht="15">
      <c r="A35" s="6"/>
      <c r="B35" s="7"/>
      <c r="C35" s="6"/>
      <c r="D35" s="6"/>
      <c r="E35" s="6"/>
      <c r="F35" s="6"/>
      <c r="G35" s="6"/>
      <c r="H35" s="6"/>
      <c r="I35" s="6"/>
      <c r="J35" s="6"/>
      <c r="K35" s="48"/>
      <c r="L35" s="6"/>
      <c r="M35" s="6"/>
      <c r="N35" s="6"/>
      <c r="O35" s="6"/>
      <c r="P35" s="7"/>
    </row>
    <row r="36" spans="1:16" ht="15">
      <c r="A36" s="6"/>
      <c r="B36" s="7"/>
      <c r="C36" s="6"/>
      <c r="D36" s="6"/>
      <c r="E36" s="6"/>
      <c r="F36" s="6"/>
      <c r="G36" s="6"/>
      <c r="H36" s="6"/>
      <c r="I36" s="6"/>
      <c r="J36" s="6"/>
      <c r="K36" s="48"/>
      <c r="L36" s="6"/>
      <c r="M36" s="6"/>
      <c r="N36" s="6"/>
      <c r="O36" s="6"/>
      <c r="P36" s="7"/>
    </row>
    <row r="37" spans="1:16" ht="15">
      <c r="A37" s="6"/>
      <c r="B37" s="7"/>
      <c r="C37" s="6"/>
      <c r="D37" s="6"/>
      <c r="E37" s="6"/>
      <c r="F37" s="6"/>
      <c r="G37" s="6"/>
      <c r="H37" s="6"/>
      <c r="I37" s="6"/>
      <c r="J37" s="6"/>
      <c r="K37" s="48"/>
      <c r="L37" s="6"/>
      <c r="M37" s="6"/>
      <c r="N37" s="6"/>
      <c r="O37" s="6"/>
      <c r="P37" s="7"/>
    </row>
    <row r="38" spans="1:16" ht="15">
      <c r="A38" s="6"/>
      <c r="B38" s="7"/>
      <c r="C38" s="6"/>
      <c r="D38" s="6"/>
      <c r="E38" s="6"/>
      <c r="F38" s="6"/>
      <c r="G38" s="6"/>
      <c r="H38" s="6"/>
      <c r="I38" s="6"/>
      <c r="J38" s="6"/>
      <c r="K38" s="48"/>
      <c r="L38" s="6"/>
      <c r="M38" s="6"/>
      <c r="N38" s="6"/>
      <c r="O38" s="6"/>
      <c r="P38" s="7"/>
    </row>
    <row r="39" spans="1:16" ht="15">
      <c r="A39" s="6"/>
      <c r="B39" s="7"/>
      <c r="C39" s="6"/>
      <c r="D39" s="6"/>
      <c r="E39" s="6"/>
      <c r="F39" s="6"/>
      <c r="G39" s="6"/>
      <c r="H39" s="6"/>
      <c r="I39" s="6"/>
      <c r="J39" s="6"/>
      <c r="K39" s="48"/>
      <c r="L39" s="6"/>
      <c r="M39" s="6"/>
      <c r="N39" s="6"/>
      <c r="O39" s="6"/>
      <c r="P39" s="7"/>
    </row>
    <row r="40" spans="1:16" ht="15">
      <c r="A40" s="6"/>
      <c r="B40" s="7"/>
      <c r="C40" s="6"/>
      <c r="D40" s="6"/>
      <c r="E40" s="6"/>
      <c r="F40" s="6"/>
      <c r="G40" s="6"/>
      <c r="H40" s="6"/>
      <c r="I40" s="6"/>
      <c r="J40" s="6"/>
      <c r="K40" s="48"/>
      <c r="L40" s="6"/>
      <c r="M40" s="6"/>
      <c r="N40" s="6"/>
      <c r="O40" s="6"/>
      <c r="P40" s="7"/>
    </row>
    <row r="41" spans="1:16" ht="12.75">
      <c r="A41" s="8"/>
      <c r="B41" s="9"/>
      <c r="C41" s="8"/>
      <c r="D41" s="8"/>
      <c r="E41" s="8"/>
      <c r="F41" s="8"/>
      <c r="G41" s="8"/>
      <c r="H41" s="8"/>
      <c r="I41" s="8"/>
      <c r="J41" s="8"/>
      <c r="K41" s="49"/>
      <c r="L41" s="8"/>
      <c r="M41" s="8"/>
      <c r="N41" s="8"/>
      <c r="O41" s="8"/>
      <c r="P41" s="9"/>
    </row>
    <row r="42" spans="1:16" ht="12.75">
      <c r="A42" s="8"/>
      <c r="B42" s="9"/>
      <c r="C42" s="8"/>
      <c r="D42" s="8"/>
      <c r="E42" s="8"/>
      <c r="F42" s="8"/>
      <c r="G42" s="8"/>
      <c r="H42" s="8"/>
      <c r="I42" s="8"/>
      <c r="J42" s="8"/>
      <c r="K42" s="49"/>
      <c r="L42" s="8"/>
      <c r="M42" s="8"/>
      <c r="N42" s="8"/>
      <c r="O42" s="8"/>
      <c r="P42" s="9"/>
    </row>
    <row r="43" spans="1:15" ht="12.75">
      <c r="A43" s="2"/>
      <c r="C43" s="2"/>
      <c r="D43" s="2"/>
      <c r="E43" s="2"/>
      <c r="F43" s="2"/>
      <c r="G43" s="2"/>
      <c r="H43" s="2"/>
      <c r="I43" s="2"/>
      <c r="J43" s="2"/>
      <c r="K43" s="50"/>
      <c r="L43" s="2"/>
      <c r="M43" s="2"/>
      <c r="N43" s="2"/>
      <c r="O43" s="2"/>
    </row>
    <row r="44" spans="1:15" ht="12.75">
      <c r="A44" s="2"/>
      <c r="C44" s="2"/>
      <c r="D44" s="2"/>
      <c r="E44" s="2"/>
      <c r="F44" s="2"/>
      <c r="G44" s="2"/>
      <c r="H44" s="2"/>
      <c r="I44" s="2"/>
      <c r="J44" s="2"/>
      <c r="K44" s="50"/>
      <c r="L44" s="2"/>
      <c r="M44" s="2"/>
      <c r="N44" s="2"/>
      <c r="O44" s="2"/>
    </row>
  </sheetData>
  <mergeCells count="1">
    <mergeCell ref="A2:P2"/>
  </mergeCells>
  <printOptions/>
  <pageMargins left="0.4330708661417323" right="0.5118110236220472" top="0.31496062992125984" bottom="0.35433070866141736" header="0.275590551181102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A1">
      <selection activeCell="A9" sqref="A9"/>
    </sheetView>
  </sheetViews>
  <sheetFormatPr defaultColWidth="11.421875" defaultRowHeight="12.75"/>
  <cols>
    <col min="1" max="1" width="4.7109375" style="0" customWidth="1"/>
    <col min="2" max="2" width="23.28125" style="0" customWidth="1"/>
    <col min="3" max="7" width="7.7109375" style="0" customWidth="1"/>
    <col min="8" max="9" width="9.140625" style="0" customWidth="1"/>
    <col min="10" max="10" width="11.28125" style="0" customWidth="1"/>
    <col min="11" max="15" width="8.7109375" style="0" customWidth="1"/>
    <col min="16" max="16" width="11.7109375" style="2" customWidth="1"/>
  </cols>
  <sheetData>
    <row r="1" spans="1:5" ht="12.75">
      <c r="A1" s="1" t="s">
        <v>41</v>
      </c>
      <c r="E1" s="1" t="s">
        <v>17</v>
      </c>
    </row>
    <row r="2" spans="1:16" ht="15.75">
      <c r="A2" s="58" t="s">
        <v>10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59"/>
    </row>
    <row r="4" spans="1:16" ht="47.25">
      <c r="A4" s="4" t="s">
        <v>8</v>
      </c>
      <c r="B4" s="4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40" t="s">
        <v>36</v>
      </c>
      <c r="I4" s="40" t="s">
        <v>37</v>
      </c>
      <c r="J4" s="40" t="s">
        <v>7</v>
      </c>
      <c r="K4" s="24" t="s">
        <v>6</v>
      </c>
      <c r="L4" s="40" t="s">
        <v>14</v>
      </c>
      <c r="M4" s="10" t="s">
        <v>6</v>
      </c>
      <c r="N4" s="40" t="s">
        <v>13</v>
      </c>
      <c r="O4" s="10" t="s">
        <v>6</v>
      </c>
      <c r="P4" s="36" t="s">
        <v>7</v>
      </c>
    </row>
    <row r="5" spans="1:16" ht="15.75">
      <c r="A5" s="5">
        <v>1</v>
      </c>
      <c r="B5" s="54" t="s">
        <v>75</v>
      </c>
      <c r="C5" s="46">
        <v>9.9</v>
      </c>
      <c r="D5" s="46"/>
      <c r="E5" s="46">
        <v>10</v>
      </c>
      <c r="F5" s="46">
        <v>9.7</v>
      </c>
      <c r="G5" s="46"/>
      <c r="H5" s="12"/>
      <c r="I5" s="12"/>
      <c r="J5" s="12">
        <v>84.85</v>
      </c>
      <c r="K5" s="34">
        <v>9.829</v>
      </c>
      <c r="L5" s="11"/>
      <c r="M5" s="34" t="str">
        <f aca="true" t="shared" si="0" ref="M5:M32">IF(L5&gt;=472,"0",(IF(AND(L5&lt;472,L5&gt;259),SQRT((472-L5)/2.13),(IF(L5&lt;"1","0","10")))))</f>
        <v>0</v>
      </c>
      <c r="N5" s="11"/>
      <c r="O5" s="34" t="str">
        <f aca="true" t="shared" si="1" ref="O5:O32">IF(N5&lt;=30,"0",(IF(AND(N5&gt;30,N5&lt;100),SQRT((30-N5)/-0.7),(IF(N5="","0","10")))))</f>
        <v>0</v>
      </c>
      <c r="P5" s="37">
        <f aca="true" t="shared" si="2" ref="P5:P32">SUM(C5+D5+E5+F5+G5+K5+M5+O5)</f>
        <v>39.429</v>
      </c>
    </row>
    <row r="6" spans="1:16" ht="15.75">
      <c r="A6" s="5">
        <v>2</v>
      </c>
      <c r="B6" s="54" t="s">
        <v>77</v>
      </c>
      <c r="C6" s="46">
        <v>10</v>
      </c>
      <c r="D6" s="46"/>
      <c r="E6" s="46">
        <v>9.8</v>
      </c>
      <c r="F6" s="46"/>
      <c r="G6" s="46"/>
      <c r="H6" s="12"/>
      <c r="I6" s="12"/>
      <c r="J6" s="12"/>
      <c r="K6" s="34" t="str">
        <f aca="true" t="shared" si="3" ref="K6:K32">IF(J6&gt;=146,"0",(IF(AND(J6&lt;146,J6&gt;106),SQRT((146-J6)/0.4),(IF(J6&lt;"1","0","10")))))</f>
        <v>0</v>
      </c>
      <c r="L6" s="11">
        <v>275.38</v>
      </c>
      <c r="M6" s="34">
        <f t="shared" si="0"/>
        <v>9.607801993948959</v>
      </c>
      <c r="N6" s="11">
        <v>105.18</v>
      </c>
      <c r="O6" s="34" t="str">
        <f t="shared" si="1"/>
        <v>10</v>
      </c>
      <c r="P6" s="37">
        <f t="shared" si="2"/>
        <v>39.40780199394896</v>
      </c>
    </row>
    <row r="7" spans="1:16" ht="15.75">
      <c r="A7" s="5">
        <v>3</v>
      </c>
      <c r="B7" s="54" t="s">
        <v>51</v>
      </c>
      <c r="C7" s="46">
        <v>8.5</v>
      </c>
      <c r="D7" s="46"/>
      <c r="E7" s="46">
        <v>8.6</v>
      </c>
      <c r="F7" s="46"/>
      <c r="G7" s="46"/>
      <c r="H7" s="12"/>
      <c r="I7" s="12"/>
      <c r="J7" s="12">
        <v>87.69</v>
      </c>
      <c r="K7" s="34">
        <v>9.233</v>
      </c>
      <c r="L7" s="11"/>
      <c r="M7" s="34" t="str">
        <f t="shared" si="0"/>
        <v>0</v>
      </c>
      <c r="N7" s="11">
        <v>97.12</v>
      </c>
      <c r="O7" s="34">
        <f>IF(N7&lt;=30,"0",(IF(AND(N7&gt;30,N7&lt;100),SQRT((30-N7)/-0.7),(IF(N7="","0","10")))))</f>
        <v>9.792125115914027</v>
      </c>
      <c r="P7" s="37">
        <f>SUM(C7+D7+E7+F7+G7+K7+M7+O7)</f>
        <v>36.12512511591403</v>
      </c>
    </row>
    <row r="8" spans="1:16" ht="15.75">
      <c r="A8" s="5">
        <v>4</v>
      </c>
      <c r="B8" s="55" t="s">
        <v>68</v>
      </c>
      <c r="C8" s="46">
        <v>8.85</v>
      </c>
      <c r="D8" s="46"/>
      <c r="E8" s="46">
        <v>8.05</v>
      </c>
      <c r="F8" s="46"/>
      <c r="G8" s="46"/>
      <c r="H8" s="12"/>
      <c r="I8" s="12"/>
      <c r="J8" s="12">
        <v>89.37</v>
      </c>
      <c r="K8" s="34">
        <v>8.861</v>
      </c>
      <c r="L8" s="39"/>
      <c r="M8" s="34" t="str">
        <f>IF(L8&gt;=472,"0",(IF(AND(L8&lt;472,L8&gt;259),SQRT((472-L8)/2.13),(IF(L8&lt;"1","0","10")))))</f>
        <v>0</v>
      </c>
      <c r="N8" s="39">
        <v>95.04</v>
      </c>
      <c r="O8" s="34">
        <f>IF(N8&lt;=30,"0",(IF(AND(N8&gt;30,N8&lt;100),SQRT((30-N8)/-0.7),(IF(N8="","0","10")))))</f>
        <v>9.639205657847835</v>
      </c>
      <c r="P8" s="37">
        <f>SUM(C8+D8+E8+F8+G8+K8+M8+O8)</f>
        <v>35.400205657847835</v>
      </c>
    </row>
    <row r="9" spans="1:16" ht="15.75">
      <c r="A9" s="5">
        <v>5</v>
      </c>
      <c r="B9" s="54"/>
      <c r="C9" s="38"/>
      <c r="D9" s="38"/>
      <c r="E9" s="38"/>
      <c r="F9" s="38"/>
      <c r="G9" s="38"/>
      <c r="H9" s="12"/>
      <c r="I9" s="12"/>
      <c r="J9" s="12"/>
      <c r="K9" s="46" t="str">
        <f t="shared" si="3"/>
        <v>0</v>
      </c>
      <c r="L9" s="11"/>
      <c r="M9" s="34" t="str">
        <f t="shared" si="0"/>
        <v>0</v>
      </c>
      <c r="N9" s="11"/>
      <c r="O9" s="34" t="str">
        <f t="shared" si="1"/>
        <v>0</v>
      </c>
      <c r="P9" s="37">
        <f t="shared" si="2"/>
        <v>0</v>
      </c>
    </row>
    <row r="10" spans="1:16" ht="15.75">
      <c r="A10" s="5">
        <v>6</v>
      </c>
      <c r="B10" s="54"/>
      <c r="C10" s="38"/>
      <c r="D10" s="38"/>
      <c r="E10" s="38"/>
      <c r="F10" s="38"/>
      <c r="G10" s="38"/>
      <c r="H10" s="12"/>
      <c r="I10" s="12"/>
      <c r="J10" s="12"/>
      <c r="K10" s="46" t="str">
        <f t="shared" si="3"/>
        <v>0</v>
      </c>
      <c r="L10" s="11"/>
      <c r="M10" s="34" t="str">
        <f t="shared" si="0"/>
        <v>0</v>
      </c>
      <c r="N10" s="11"/>
      <c r="O10" s="34" t="str">
        <f t="shared" si="1"/>
        <v>0</v>
      </c>
      <c r="P10" s="37">
        <f t="shared" si="2"/>
        <v>0</v>
      </c>
    </row>
    <row r="11" spans="1:16" ht="15.75">
      <c r="A11" s="5">
        <v>7</v>
      </c>
      <c r="B11" s="54"/>
      <c r="C11" s="38"/>
      <c r="D11" s="38"/>
      <c r="E11" s="38"/>
      <c r="F11" s="38"/>
      <c r="G11" s="38"/>
      <c r="H11" s="12"/>
      <c r="I11" s="12"/>
      <c r="J11" s="12"/>
      <c r="K11" s="46" t="str">
        <f t="shared" si="3"/>
        <v>0</v>
      </c>
      <c r="L11" s="11"/>
      <c r="M11" s="34" t="str">
        <f t="shared" si="0"/>
        <v>0</v>
      </c>
      <c r="N11" s="11"/>
      <c r="O11" s="34" t="str">
        <f t="shared" si="1"/>
        <v>0</v>
      </c>
      <c r="P11" s="37">
        <f t="shared" si="2"/>
        <v>0</v>
      </c>
    </row>
    <row r="12" spans="1:16" ht="15.75">
      <c r="A12" s="5">
        <v>8</v>
      </c>
      <c r="B12" s="54"/>
      <c r="C12" s="38"/>
      <c r="D12" s="38"/>
      <c r="E12" s="38"/>
      <c r="F12" s="38"/>
      <c r="G12" s="38"/>
      <c r="H12" s="12"/>
      <c r="I12" s="12"/>
      <c r="J12" s="12"/>
      <c r="K12" s="46" t="str">
        <f t="shared" si="3"/>
        <v>0</v>
      </c>
      <c r="L12" s="11"/>
      <c r="M12" s="34" t="str">
        <f t="shared" si="0"/>
        <v>0</v>
      </c>
      <c r="N12" s="11"/>
      <c r="O12" s="34" t="str">
        <f t="shared" si="1"/>
        <v>0</v>
      </c>
      <c r="P12" s="37">
        <f t="shared" si="2"/>
        <v>0</v>
      </c>
    </row>
    <row r="13" spans="1:16" ht="15.75">
      <c r="A13" s="5">
        <v>9</v>
      </c>
      <c r="B13" s="54"/>
      <c r="C13" s="38"/>
      <c r="D13" s="38"/>
      <c r="E13" s="38"/>
      <c r="F13" s="38"/>
      <c r="G13" s="38"/>
      <c r="H13" s="12"/>
      <c r="I13" s="12"/>
      <c r="J13" s="12"/>
      <c r="K13" s="46" t="str">
        <f t="shared" si="3"/>
        <v>0</v>
      </c>
      <c r="L13" s="11"/>
      <c r="M13" s="34" t="str">
        <f t="shared" si="0"/>
        <v>0</v>
      </c>
      <c r="N13" s="11"/>
      <c r="O13" s="34" t="str">
        <f t="shared" si="1"/>
        <v>0</v>
      </c>
      <c r="P13" s="37">
        <f t="shared" si="2"/>
        <v>0</v>
      </c>
    </row>
    <row r="14" spans="1:16" ht="15.75">
      <c r="A14" s="5">
        <v>10</v>
      </c>
      <c r="B14" s="54"/>
      <c r="C14" s="38"/>
      <c r="D14" s="38"/>
      <c r="E14" s="38"/>
      <c r="F14" s="38"/>
      <c r="G14" s="38"/>
      <c r="H14" s="12"/>
      <c r="I14" s="12"/>
      <c r="J14" s="12"/>
      <c r="K14" s="46" t="str">
        <f t="shared" si="3"/>
        <v>0</v>
      </c>
      <c r="L14" s="11"/>
      <c r="M14" s="34" t="str">
        <f t="shared" si="0"/>
        <v>0</v>
      </c>
      <c r="N14" s="11"/>
      <c r="O14" s="34" t="str">
        <f t="shared" si="1"/>
        <v>0</v>
      </c>
      <c r="P14" s="37">
        <f t="shared" si="2"/>
        <v>0</v>
      </c>
    </row>
    <row r="15" spans="1:16" ht="15.75">
      <c r="A15" s="5">
        <v>11</v>
      </c>
      <c r="B15" s="54"/>
      <c r="C15" s="38"/>
      <c r="D15" s="38"/>
      <c r="E15" s="38"/>
      <c r="F15" s="38"/>
      <c r="G15" s="38"/>
      <c r="H15" s="12"/>
      <c r="I15" s="12"/>
      <c r="J15" s="12"/>
      <c r="K15" s="46" t="str">
        <f t="shared" si="3"/>
        <v>0</v>
      </c>
      <c r="L15" s="11"/>
      <c r="M15" s="34" t="str">
        <f t="shared" si="0"/>
        <v>0</v>
      </c>
      <c r="N15" s="11"/>
      <c r="O15" s="34" t="str">
        <f t="shared" si="1"/>
        <v>0</v>
      </c>
      <c r="P15" s="37">
        <f t="shared" si="2"/>
        <v>0</v>
      </c>
    </row>
    <row r="16" spans="1:16" ht="15.75">
      <c r="A16" s="5">
        <v>12</v>
      </c>
      <c r="B16" s="54"/>
      <c r="C16" s="38"/>
      <c r="D16" s="38"/>
      <c r="E16" s="38"/>
      <c r="F16" s="38"/>
      <c r="G16" s="38"/>
      <c r="H16" s="12"/>
      <c r="I16" s="12"/>
      <c r="J16" s="12"/>
      <c r="K16" s="46" t="str">
        <f t="shared" si="3"/>
        <v>0</v>
      </c>
      <c r="L16" s="11"/>
      <c r="M16" s="34" t="str">
        <f t="shared" si="0"/>
        <v>0</v>
      </c>
      <c r="N16" s="11"/>
      <c r="O16" s="34" t="str">
        <f t="shared" si="1"/>
        <v>0</v>
      </c>
      <c r="P16" s="37">
        <f t="shared" si="2"/>
        <v>0</v>
      </c>
    </row>
    <row r="17" spans="1:16" ht="15.75">
      <c r="A17" s="5">
        <v>13</v>
      </c>
      <c r="B17" s="54"/>
      <c r="C17" s="38"/>
      <c r="D17" s="38"/>
      <c r="E17" s="38"/>
      <c r="F17" s="38"/>
      <c r="G17" s="38"/>
      <c r="H17" s="12"/>
      <c r="I17" s="12"/>
      <c r="J17" s="12"/>
      <c r="K17" s="46" t="str">
        <f t="shared" si="3"/>
        <v>0</v>
      </c>
      <c r="L17" s="11"/>
      <c r="M17" s="34" t="str">
        <f t="shared" si="0"/>
        <v>0</v>
      </c>
      <c r="N17" s="11"/>
      <c r="O17" s="34" t="str">
        <f t="shared" si="1"/>
        <v>0</v>
      </c>
      <c r="P17" s="37">
        <f t="shared" si="2"/>
        <v>0</v>
      </c>
    </row>
    <row r="18" spans="1:16" ht="15.75">
      <c r="A18" s="5">
        <v>14</v>
      </c>
      <c r="B18" s="54"/>
      <c r="C18" s="38"/>
      <c r="D18" s="38"/>
      <c r="E18" s="38"/>
      <c r="F18" s="38"/>
      <c r="G18" s="38"/>
      <c r="H18" s="12"/>
      <c r="I18" s="12"/>
      <c r="J18" s="12"/>
      <c r="K18" s="46" t="str">
        <f t="shared" si="3"/>
        <v>0</v>
      </c>
      <c r="L18" s="11"/>
      <c r="M18" s="34" t="str">
        <f t="shared" si="0"/>
        <v>0</v>
      </c>
      <c r="N18" s="11"/>
      <c r="O18" s="34" t="str">
        <f t="shared" si="1"/>
        <v>0</v>
      </c>
      <c r="P18" s="37">
        <f t="shared" si="2"/>
        <v>0</v>
      </c>
    </row>
    <row r="19" spans="1:16" ht="15.75">
      <c r="A19" s="5">
        <v>15</v>
      </c>
      <c r="B19" s="54"/>
      <c r="C19" s="38"/>
      <c r="D19" s="38"/>
      <c r="E19" s="38"/>
      <c r="F19" s="38"/>
      <c r="G19" s="38"/>
      <c r="H19" s="12"/>
      <c r="I19" s="12"/>
      <c r="J19" s="12"/>
      <c r="K19" s="46" t="str">
        <f t="shared" si="3"/>
        <v>0</v>
      </c>
      <c r="L19" s="11"/>
      <c r="M19" s="34" t="str">
        <f t="shared" si="0"/>
        <v>0</v>
      </c>
      <c r="N19" s="11"/>
      <c r="O19" s="34" t="str">
        <f t="shared" si="1"/>
        <v>0</v>
      </c>
      <c r="P19" s="37">
        <f t="shared" si="2"/>
        <v>0</v>
      </c>
    </row>
    <row r="20" spans="1:16" ht="15.75">
      <c r="A20" s="5">
        <v>16</v>
      </c>
      <c r="B20" s="54"/>
      <c r="C20" s="38"/>
      <c r="D20" s="38"/>
      <c r="E20" s="38"/>
      <c r="F20" s="38"/>
      <c r="G20" s="38"/>
      <c r="H20" s="12"/>
      <c r="I20" s="12"/>
      <c r="J20" s="12"/>
      <c r="K20" s="46" t="str">
        <f t="shared" si="3"/>
        <v>0</v>
      </c>
      <c r="L20" s="11"/>
      <c r="M20" s="34" t="str">
        <f t="shared" si="0"/>
        <v>0</v>
      </c>
      <c r="N20" s="11"/>
      <c r="O20" s="34" t="str">
        <f t="shared" si="1"/>
        <v>0</v>
      </c>
      <c r="P20" s="37">
        <f t="shared" si="2"/>
        <v>0</v>
      </c>
    </row>
    <row r="21" spans="1:16" ht="15.75">
      <c r="A21" s="5">
        <v>17</v>
      </c>
      <c r="B21" s="54"/>
      <c r="C21" s="38"/>
      <c r="D21" s="38"/>
      <c r="E21" s="38"/>
      <c r="F21" s="38"/>
      <c r="G21" s="38"/>
      <c r="H21" s="12"/>
      <c r="I21" s="12"/>
      <c r="J21" s="12"/>
      <c r="K21" s="46" t="str">
        <f t="shared" si="3"/>
        <v>0</v>
      </c>
      <c r="L21" s="11"/>
      <c r="M21" s="34" t="str">
        <f t="shared" si="0"/>
        <v>0</v>
      </c>
      <c r="N21" s="11"/>
      <c r="O21" s="34" t="str">
        <f t="shared" si="1"/>
        <v>0</v>
      </c>
      <c r="P21" s="37">
        <f t="shared" si="2"/>
        <v>0</v>
      </c>
    </row>
    <row r="22" spans="1:16" ht="15.75">
      <c r="A22" s="5">
        <v>18</v>
      </c>
      <c r="B22" s="54"/>
      <c r="C22" s="38"/>
      <c r="D22" s="38"/>
      <c r="E22" s="38"/>
      <c r="F22" s="38"/>
      <c r="G22" s="38"/>
      <c r="H22" s="12"/>
      <c r="I22" s="12"/>
      <c r="J22" s="12"/>
      <c r="K22" s="46" t="str">
        <f t="shared" si="3"/>
        <v>0</v>
      </c>
      <c r="L22" s="11"/>
      <c r="M22" s="34" t="str">
        <f t="shared" si="0"/>
        <v>0</v>
      </c>
      <c r="N22" s="11"/>
      <c r="O22" s="34" t="str">
        <f t="shared" si="1"/>
        <v>0</v>
      </c>
      <c r="P22" s="37">
        <f t="shared" si="2"/>
        <v>0</v>
      </c>
    </row>
    <row r="23" spans="1:16" ht="15.75">
      <c r="A23" s="5">
        <v>19</v>
      </c>
      <c r="B23" s="54"/>
      <c r="C23" s="38"/>
      <c r="D23" s="38"/>
      <c r="E23" s="38"/>
      <c r="F23" s="38"/>
      <c r="G23" s="38"/>
      <c r="H23" s="12"/>
      <c r="I23" s="12"/>
      <c r="J23" s="12"/>
      <c r="K23" s="46" t="str">
        <f t="shared" si="3"/>
        <v>0</v>
      </c>
      <c r="L23" s="11"/>
      <c r="M23" s="34" t="str">
        <f t="shared" si="0"/>
        <v>0</v>
      </c>
      <c r="N23" s="11"/>
      <c r="O23" s="34" t="str">
        <f t="shared" si="1"/>
        <v>0</v>
      </c>
      <c r="P23" s="37">
        <f t="shared" si="2"/>
        <v>0</v>
      </c>
    </row>
    <row r="24" spans="1:16" ht="15.75">
      <c r="A24" s="5">
        <v>20</v>
      </c>
      <c r="B24" s="54"/>
      <c r="C24" s="38"/>
      <c r="D24" s="38"/>
      <c r="E24" s="38"/>
      <c r="F24" s="38"/>
      <c r="G24" s="38"/>
      <c r="H24" s="12"/>
      <c r="I24" s="12"/>
      <c r="J24" s="12"/>
      <c r="K24" s="46" t="str">
        <f t="shared" si="3"/>
        <v>0</v>
      </c>
      <c r="L24" s="11"/>
      <c r="M24" s="34" t="str">
        <f t="shared" si="0"/>
        <v>0</v>
      </c>
      <c r="N24" s="11"/>
      <c r="O24" s="34" t="str">
        <f t="shared" si="1"/>
        <v>0</v>
      </c>
      <c r="P24" s="37">
        <f t="shared" si="2"/>
        <v>0</v>
      </c>
    </row>
    <row r="25" spans="1:16" ht="15.75">
      <c r="A25" s="5">
        <v>21</v>
      </c>
      <c r="B25" s="54"/>
      <c r="C25" s="38"/>
      <c r="D25" s="38"/>
      <c r="E25" s="38"/>
      <c r="F25" s="38"/>
      <c r="G25" s="38"/>
      <c r="H25" s="12"/>
      <c r="I25" s="12"/>
      <c r="J25" s="12"/>
      <c r="K25" s="46" t="str">
        <f t="shared" si="3"/>
        <v>0</v>
      </c>
      <c r="L25" s="11"/>
      <c r="M25" s="34" t="str">
        <f t="shared" si="0"/>
        <v>0</v>
      </c>
      <c r="N25" s="11"/>
      <c r="O25" s="34" t="str">
        <f t="shared" si="1"/>
        <v>0</v>
      </c>
      <c r="P25" s="37">
        <f t="shared" si="2"/>
        <v>0</v>
      </c>
    </row>
    <row r="26" spans="1:16" ht="15.75">
      <c r="A26" s="5">
        <v>22</v>
      </c>
      <c r="B26" s="54"/>
      <c r="C26" s="38"/>
      <c r="D26" s="38"/>
      <c r="E26" s="38"/>
      <c r="F26" s="38"/>
      <c r="G26" s="38"/>
      <c r="H26" s="12"/>
      <c r="I26" s="12"/>
      <c r="J26" s="12"/>
      <c r="K26" s="46" t="str">
        <f t="shared" si="3"/>
        <v>0</v>
      </c>
      <c r="L26" s="11"/>
      <c r="M26" s="34" t="str">
        <f t="shared" si="0"/>
        <v>0</v>
      </c>
      <c r="N26" s="11"/>
      <c r="O26" s="34" t="str">
        <f t="shared" si="1"/>
        <v>0</v>
      </c>
      <c r="P26" s="37">
        <f t="shared" si="2"/>
        <v>0</v>
      </c>
    </row>
    <row r="27" spans="1:16" ht="15.75">
      <c r="A27" s="5">
        <v>23</v>
      </c>
      <c r="B27" s="54"/>
      <c r="C27" s="38"/>
      <c r="D27" s="38"/>
      <c r="E27" s="38"/>
      <c r="F27" s="38"/>
      <c r="G27" s="38"/>
      <c r="H27" s="12"/>
      <c r="I27" s="12"/>
      <c r="J27" s="12"/>
      <c r="K27" s="46" t="str">
        <f t="shared" si="3"/>
        <v>0</v>
      </c>
      <c r="L27" s="11"/>
      <c r="M27" s="34" t="str">
        <f t="shared" si="0"/>
        <v>0</v>
      </c>
      <c r="N27" s="11"/>
      <c r="O27" s="34" t="str">
        <f t="shared" si="1"/>
        <v>0</v>
      </c>
      <c r="P27" s="37">
        <f t="shared" si="2"/>
        <v>0</v>
      </c>
    </row>
    <row r="28" spans="1:16" ht="15.75">
      <c r="A28" s="5">
        <v>24</v>
      </c>
      <c r="B28" s="54"/>
      <c r="C28" s="38"/>
      <c r="D28" s="38"/>
      <c r="E28" s="38"/>
      <c r="F28" s="38"/>
      <c r="G28" s="38"/>
      <c r="H28" s="12"/>
      <c r="I28" s="12"/>
      <c r="J28" s="12"/>
      <c r="K28" s="46" t="str">
        <f t="shared" si="3"/>
        <v>0</v>
      </c>
      <c r="L28" s="11"/>
      <c r="M28" s="34" t="str">
        <f t="shared" si="0"/>
        <v>0</v>
      </c>
      <c r="N28" s="11"/>
      <c r="O28" s="34" t="str">
        <f t="shared" si="1"/>
        <v>0</v>
      </c>
      <c r="P28" s="37">
        <f t="shared" si="2"/>
        <v>0</v>
      </c>
    </row>
    <row r="29" spans="1:16" ht="15.75">
      <c r="A29" s="5">
        <v>25</v>
      </c>
      <c r="B29" s="54"/>
      <c r="C29" s="38"/>
      <c r="D29" s="38"/>
      <c r="E29" s="38"/>
      <c r="F29" s="38"/>
      <c r="G29" s="38"/>
      <c r="H29" s="12"/>
      <c r="I29" s="12"/>
      <c r="J29" s="12"/>
      <c r="K29" s="46" t="str">
        <f t="shared" si="3"/>
        <v>0</v>
      </c>
      <c r="L29" s="11"/>
      <c r="M29" s="34" t="str">
        <f t="shared" si="0"/>
        <v>0</v>
      </c>
      <c r="N29" s="11"/>
      <c r="O29" s="34" t="str">
        <f t="shared" si="1"/>
        <v>0</v>
      </c>
      <c r="P29" s="37">
        <f t="shared" si="2"/>
        <v>0</v>
      </c>
    </row>
    <row r="30" spans="1:16" ht="15.75">
      <c r="A30" s="5">
        <v>26</v>
      </c>
      <c r="B30" s="54"/>
      <c r="C30" s="38"/>
      <c r="D30" s="38"/>
      <c r="E30" s="38"/>
      <c r="F30" s="38"/>
      <c r="G30" s="38"/>
      <c r="H30" s="12"/>
      <c r="I30" s="12"/>
      <c r="J30" s="12"/>
      <c r="K30" s="46" t="str">
        <f t="shared" si="3"/>
        <v>0</v>
      </c>
      <c r="L30" s="11"/>
      <c r="M30" s="34" t="str">
        <f t="shared" si="0"/>
        <v>0</v>
      </c>
      <c r="N30" s="11"/>
      <c r="O30" s="34" t="str">
        <f t="shared" si="1"/>
        <v>0</v>
      </c>
      <c r="P30" s="37">
        <f t="shared" si="2"/>
        <v>0</v>
      </c>
    </row>
    <row r="31" spans="1:16" ht="15.75">
      <c r="A31" s="5">
        <v>27</v>
      </c>
      <c r="B31" s="54"/>
      <c r="C31" s="38"/>
      <c r="D31" s="38"/>
      <c r="E31" s="38"/>
      <c r="F31" s="38"/>
      <c r="G31" s="38"/>
      <c r="H31" s="12"/>
      <c r="I31" s="12"/>
      <c r="J31" s="12"/>
      <c r="K31" s="46" t="str">
        <f t="shared" si="3"/>
        <v>0</v>
      </c>
      <c r="L31" s="11"/>
      <c r="M31" s="34" t="str">
        <f t="shared" si="0"/>
        <v>0</v>
      </c>
      <c r="N31" s="11"/>
      <c r="O31" s="34" t="str">
        <f t="shared" si="1"/>
        <v>0</v>
      </c>
      <c r="P31" s="37">
        <f t="shared" si="2"/>
        <v>0</v>
      </c>
    </row>
    <row r="32" spans="1:16" ht="15.75">
      <c r="A32" s="5">
        <v>28</v>
      </c>
      <c r="B32" s="54"/>
      <c r="C32" s="38"/>
      <c r="D32" s="38"/>
      <c r="E32" s="38"/>
      <c r="F32" s="38"/>
      <c r="G32" s="38"/>
      <c r="H32" s="12"/>
      <c r="I32" s="12"/>
      <c r="J32" s="12"/>
      <c r="K32" s="46" t="str">
        <f t="shared" si="3"/>
        <v>0</v>
      </c>
      <c r="L32" s="11"/>
      <c r="M32" s="34" t="str">
        <f t="shared" si="0"/>
        <v>0</v>
      </c>
      <c r="N32" s="11"/>
      <c r="O32" s="34" t="str">
        <f t="shared" si="1"/>
        <v>0</v>
      </c>
      <c r="P32" s="37">
        <f t="shared" si="2"/>
        <v>0</v>
      </c>
    </row>
    <row r="33" spans="1:16" ht="15.75">
      <c r="A33" s="18"/>
      <c r="B33" s="22"/>
      <c r="C33" s="19"/>
      <c r="D33" s="19"/>
      <c r="E33" s="19"/>
      <c r="F33" s="19"/>
      <c r="G33" s="19"/>
      <c r="H33" s="23"/>
      <c r="I33" s="23"/>
      <c r="J33" s="23"/>
      <c r="K33" s="19"/>
      <c r="L33" s="20"/>
      <c r="M33" s="19"/>
      <c r="N33" s="20"/>
      <c r="O33" s="19"/>
      <c r="P33" s="19"/>
    </row>
    <row r="34" spans="1:16" ht="15.75">
      <c r="A34" s="18"/>
      <c r="B34" s="25"/>
      <c r="C34" s="19"/>
      <c r="D34" s="19"/>
      <c r="E34" s="19"/>
      <c r="F34" s="19"/>
      <c r="G34" s="19"/>
      <c r="H34" s="20"/>
      <c r="I34" s="20"/>
      <c r="J34" s="20"/>
      <c r="K34" s="19"/>
      <c r="L34" s="20"/>
      <c r="M34" s="19"/>
      <c r="N34" s="26"/>
      <c r="O34" s="19"/>
      <c r="P34" s="18"/>
    </row>
    <row r="35" spans="1:16" ht="15.75">
      <c r="A35" s="18"/>
      <c r="B35" s="25"/>
      <c r="C35" s="19"/>
      <c r="D35" s="19"/>
      <c r="E35" s="19"/>
      <c r="F35" s="19"/>
      <c r="G35" s="19"/>
      <c r="H35" s="20"/>
      <c r="I35" s="20"/>
      <c r="J35" s="20"/>
      <c r="K35" s="19"/>
      <c r="L35" s="20"/>
      <c r="M35" s="19"/>
      <c r="N35" s="26"/>
      <c r="O35" s="19"/>
      <c r="P35" s="18"/>
    </row>
    <row r="36" spans="1:16" ht="15">
      <c r="A36" s="6"/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5">
      <c r="A37" s="6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</sheetData>
  <mergeCells count="1">
    <mergeCell ref="A2:P2"/>
  </mergeCells>
  <printOptions/>
  <pageMargins left="0.25" right="0.2" top="0.46" bottom="0.39" header="0.37" footer="0.37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B5" sqref="B5"/>
    </sheetView>
  </sheetViews>
  <sheetFormatPr defaultColWidth="11.421875" defaultRowHeight="12.75"/>
  <cols>
    <col min="1" max="1" width="4.7109375" style="0" customWidth="1"/>
    <col min="2" max="2" width="23.28125" style="0" customWidth="1"/>
    <col min="3" max="7" width="7.7109375" style="0" customWidth="1"/>
    <col min="8" max="8" width="8.7109375" style="0" customWidth="1"/>
    <col min="9" max="9" width="8.7109375" style="32" customWidth="1"/>
    <col min="10" max="13" width="8.7109375" style="21" customWidth="1"/>
    <col min="14" max="14" width="8.7109375" style="0" customWidth="1"/>
  </cols>
  <sheetData>
    <row r="1" spans="1:15" ht="12.75">
      <c r="A1" s="1" t="s">
        <v>9</v>
      </c>
      <c r="E1" s="1" t="s">
        <v>11</v>
      </c>
      <c r="I1" s="30"/>
      <c r="J1"/>
      <c r="K1"/>
      <c r="L1"/>
      <c r="M1"/>
      <c r="O1" s="2"/>
    </row>
    <row r="2" spans="1:15" ht="15.75">
      <c r="A2" s="58" t="s">
        <v>10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</row>
    <row r="3" spans="9:15" ht="12.75">
      <c r="I3" s="30"/>
      <c r="J3"/>
      <c r="K3"/>
      <c r="L3"/>
      <c r="M3"/>
      <c r="O3" s="2"/>
    </row>
    <row r="4" spans="1:15" ht="47.25">
      <c r="A4" s="4" t="s">
        <v>8</v>
      </c>
      <c r="B4" s="4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42" t="s">
        <v>12</v>
      </c>
      <c r="I4" s="33" t="s">
        <v>6</v>
      </c>
      <c r="J4" s="42" t="s">
        <v>14</v>
      </c>
      <c r="K4" s="35" t="s">
        <v>6</v>
      </c>
      <c r="L4" s="42" t="s">
        <v>13</v>
      </c>
      <c r="M4" s="35" t="s">
        <v>6</v>
      </c>
      <c r="N4" s="5"/>
      <c r="O4" s="36" t="s">
        <v>7</v>
      </c>
    </row>
    <row r="5" spans="1:15" ht="15.75">
      <c r="A5" s="5">
        <v>1</v>
      </c>
      <c r="B5" s="54" t="s">
        <v>76</v>
      </c>
      <c r="C5" s="46">
        <v>8.8</v>
      </c>
      <c r="D5" s="46">
        <v>9.9</v>
      </c>
      <c r="E5" s="46">
        <v>9.35</v>
      </c>
      <c r="F5" s="46"/>
      <c r="G5" s="46"/>
      <c r="H5" s="57"/>
      <c r="I5" s="34" t="str">
        <f aca="true" t="shared" si="0" ref="I5:I32">IF(H5&gt;=109,"0",(IF(AND(H5&lt;109,H5&gt;84),SQRT((109-H5)/0.25),(IF(H5&lt;"1","0","10")))))</f>
        <v>0</v>
      </c>
      <c r="J5" s="39"/>
      <c r="K5" s="34" t="str">
        <f aca="true" t="shared" si="1" ref="K5:K32">IF(J5&gt;=472,"0",(IF(AND(J5&lt;472,J5&gt;259),SQRT((472-J5)/2.13),(IF(J5&lt;"1","0","10")))))</f>
        <v>0</v>
      </c>
      <c r="L5" s="39">
        <v>91.89</v>
      </c>
      <c r="M5" s="34">
        <f aca="true" t="shared" si="2" ref="M5:M32">IF(L5&lt;=30,"0",(IF(AND(L5&gt;30,L5&lt;100),SQRT((30-L5)/-0.7),(IF(L5="","0","10")))))</f>
        <v>9.402887094626083</v>
      </c>
      <c r="N5" s="11"/>
      <c r="O5" s="37">
        <f aca="true" t="shared" si="3" ref="O5:O32">SUM(C5+D5+E5+F5+G5+I5+K5+M5)</f>
        <v>37.452887094626085</v>
      </c>
    </row>
    <row r="6" spans="1:15" ht="15.75">
      <c r="A6" s="5">
        <v>2</v>
      </c>
      <c r="B6" s="54" t="s">
        <v>64</v>
      </c>
      <c r="C6" s="46"/>
      <c r="D6" s="46">
        <v>9.4</v>
      </c>
      <c r="E6" s="46">
        <v>9.25</v>
      </c>
      <c r="F6" s="46"/>
      <c r="G6" s="46"/>
      <c r="H6" s="39">
        <v>94.15</v>
      </c>
      <c r="I6" s="34">
        <f t="shared" si="0"/>
        <v>7.707139547199076</v>
      </c>
      <c r="J6" s="39"/>
      <c r="K6" s="34" t="str">
        <f t="shared" si="1"/>
        <v>0</v>
      </c>
      <c r="L6" s="39">
        <v>96.26</v>
      </c>
      <c r="M6" s="34">
        <f t="shared" si="2"/>
        <v>9.729190246733943</v>
      </c>
      <c r="N6" s="11"/>
      <c r="O6" s="37">
        <f t="shared" si="3"/>
        <v>36.08632979393302</v>
      </c>
    </row>
    <row r="7" spans="1:15" ht="15.75">
      <c r="A7" s="5">
        <v>3</v>
      </c>
      <c r="B7" s="54" t="s">
        <v>67</v>
      </c>
      <c r="C7" s="46">
        <v>8.65</v>
      </c>
      <c r="D7" s="46"/>
      <c r="E7" s="46">
        <v>8.45</v>
      </c>
      <c r="F7" s="46"/>
      <c r="G7" s="46"/>
      <c r="H7" s="39">
        <v>86.9</v>
      </c>
      <c r="I7" s="34">
        <f t="shared" si="0"/>
        <v>9.402127418834526</v>
      </c>
      <c r="J7" s="39"/>
      <c r="K7" s="34" t="str">
        <f t="shared" si="1"/>
        <v>0</v>
      </c>
      <c r="L7" s="39">
        <v>84.3</v>
      </c>
      <c r="M7" s="34">
        <f t="shared" si="2"/>
        <v>8.807464366741915</v>
      </c>
      <c r="N7" s="11"/>
      <c r="O7" s="37">
        <f t="shared" si="3"/>
        <v>35.309591785576444</v>
      </c>
    </row>
    <row r="8" spans="1:15" ht="15.75">
      <c r="A8" s="5">
        <v>4</v>
      </c>
      <c r="B8" s="54" t="s">
        <v>57</v>
      </c>
      <c r="C8" s="46">
        <v>8.35</v>
      </c>
      <c r="D8" s="46"/>
      <c r="E8" s="46">
        <v>8.5</v>
      </c>
      <c r="F8" s="46"/>
      <c r="G8" s="46"/>
      <c r="H8" s="39">
        <v>89.32</v>
      </c>
      <c r="I8" s="34">
        <f t="shared" si="0"/>
        <v>8.872429205127535</v>
      </c>
      <c r="J8" s="39"/>
      <c r="K8" s="34" t="str">
        <f t="shared" si="1"/>
        <v>0</v>
      </c>
      <c r="L8" s="39">
        <v>91.29</v>
      </c>
      <c r="M8" s="34">
        <f t="shared" si="2"/>
        <v>9.357197382611039</v>
      </c>
      <c r="N8" s="11"/>
      <c r="O8" s="37">
        <f t="shared" si="3"/>
        <v>35.079626587738574</v>
      </c>
    </row>
    <row r="9" spans="1:15" ht="15.75">
      <c r="A9" s="5">
        <v>5</v>
      </c>
      <c r="B9" s="51" t="s">
        <v>43</v>
      </c>
      <c r="C9" s="46">
        <v>8</v>
      </c>
      <c r="D9" s="46"/>
      <c r="E9" s="46">
        <v>9.2</v>
      </c>
      <c r="F9" s="46"/>
      <c r="G9" s="46"/>
      <c r="H9" s="56">
        <v>89.32</v>
      </c>
      <c r="I9" s="34">
        <f>IF(H9&gt;=109,"0",(IF(AND(H9&lt;109,H9&gt;84),SQRT((109-H9)/0.25),(IF(H9&lt;"1","0","10")))))</f>
        <v>8.872429205127535</v>
      </c>
      <c r="J9" s="39"/>
      <c r="K9" s="34" t="str">
        <f>IF(J9&gt;=472,"0",(IF(AND(J9&lt;472,J9&gt;259),SQRT((472-J9)/2.13),(IF(J9&lt;"1","0","10")))))</f>
        <v>0</v>
      </c>
      <c r="L9" s="39">
        <v>86.68</v>
      </c>
      <c r="M9" s="34">
        <f>IF(L9&lt;=30,"0",(IF(AND(L9&gt;30,L9&lt;100),SQRT((30-L9)/-0.7),(IF(L9="","0","10")))))</f>
        <v>8.998412558414323</v>
      </c>
      <c r="N9" s="11"/>
      <c r="O9" s="37">
        <f>SUM(C9+D9+E9+F9+G9+I9+K9+M9)</f>
        <v>35.07084176354186</v>
      </c>
    </row>
    <row r="10" spans="1:15" ht="15.75">
      <c r="A10" s="5">
        <v>6</v>
      </c>
      <c r="B10" s="54" t="s">
        <v>81</v>
      </c>
      <c r="C10" s="46">
        <v>8.65</v>
      </c>
      <c r="D10" s="46"/>
      <c r="E10" s="46">
        <v>8.75</v>
      </c>
      <c r="F10" s="46"/>
      <c r="G10" s="46"/>
      <c r="H10" s="39">
        <v>89.65</v>
      </c>
      <c r="I10" s="34">
        <f t="shared" si="0"/>
        <v>8.797726979169108</v>
      </c>
      <c r="J10" s="39"/>
      <c r="K10" s="34" t="str">
        <f t="shared" si="1"/>
        <v>0</v>
      </c>
      <c r="L10" s="39">
        <v>84.38</v>
      </c>
      <c r="M10" s="34">
        <f t="shared" si="2"/>
        <v>8.8139499820293</v>
      </c>
      <c r="N10" s="11"/>
      <c r="O10" s="37">
        <f t="shared" si="3"/>
        <v>35.011676961198404</v>
      </c>
    </row>
    <row r="11" spans="1:15" ht="15.75">
      <c r="A11" s="5">
        <v>7</v>
      </c>
      <c r="B11" s="54" t="s">
        <v>82</v>
      </c>
      <c r="C11" s="46">
        <v>8.55</v>
      </c>
      <c r="D11" s="46">
        <v>7.45</v>
      </c>
      <c r="E11" s="46">
        <v>8.65</v>
      </c>
      <c r="F11" s="46"/>
      <c r="G11" s="46"/>
      <c r="H11" s="39"/>
      <c r="I11" s="34" t="str">
        <f t="shared" si="0"/>
        <v>0</v>
      </c>
      <c r="J11" s="39"/>
      <c r="K11" s="34" t="str">
        <f t="shared" si="1"/>
        <v>0</v>
      </c>
      <c r="L11" s="39">
        <v>83.05</v>
      </c>
      <c r="M11" s="34">
        <f t="shared" si="2"/>
        <v>8.705499083091922</v>
      </c>
      <c r="N11" s="11"/>
      <c r="O11" s="37">
        <f t="shared" si="3"/>
        <v>33.35549908309192</v>
      </c>
    </row>
    <row r="12" spans="1:15" ht="15.75">
      <c r="A12" s="5">
        <v>8</v>
      </c>
      <c r="B12" s="54" t="s">
        <v>66</v>
      </c>
      <c r="C12" s="46">
        <v>7.45</v>
      </c>
      <c r="D12" s="46"/>
      <c r="E12" s="46">
        <v>8.4</v>
      </c>
      <c r="F12" s="46"/>
      <c r="G12" s="46"/>
      <c r="H12" s="39">
        <v>90.97</v>
      </c>
      <c r="I12" s="34">
        <f t="shared" si="0"/>
        <v>8.492349498224858</v>
      </c>
      <c r="J12" s="39"/>
      <c r="K12" s="34" t="str">
        <f t="shared" si="1"/>
        <v>0</v>
      </c>
      <c r="L12" s="39">
        <v>78.91</v>
      </c>
      <c r="M12" s="34">
        <f t="shared" si="2"/>
        <v>8.35891312141887</v>
      </c>
      <c r="N12" s="11"/>
      <c r="O12" s="37">
        <f t="shared" si="3"/>
        <v>32.70126261964373</v>
      </c>
    </row>
    <row r="13" spans="1:15" ht="15.75">
      <c r="A13" s="5">
        <v>9</v>
      </c>
      <c r="B13" s="55" t="s">
        <v>68</v>
      </c>
      <c r="C13" s="46">
        <v>8.35</v>
      </c>
      <c r="D13" s="46">
        <v>7.75</v>
      </c>
      <c r="E13" s="46">
        <v>7.8</v>
      </c>
      <c r="F13" s="46"/>
      <c r="G13" s="46"/>
      <c r="H13" s="39">
        <v>90.75</v>
      </c>
      <c r="I13" s="34">
        <f t="shared" si="0"/>
        <v>8.54400374531753</v>
      </c>
      <c r="J13" s="39"/>
      <c r="K13" s="34" t="str">
        <f t="shared" si="1"/>
        <v>0</v>
      </c>
      <c r="L13" s="39"/>
      <c r="M13" s="34" t="str">
        <f t="shared" si="2"/>
        <v>0</v>
      </c>
      <c r="N13" s="11"/>
      <c r="O13" s="37">
        <f t="shared" si="3"/>
        <v>32.44400374531753</v>
      </c>
    </row>
    <row r="14" spans="1:15" ht="15.75">
      <c r="A14" s="5">
        <v>10</v>
      </c>
      <c r="B14" s="54" t="s">
        <v>58</v>
      </c>
      <c r="C14" s="46">
        <v>7.1</v>
      </c>
      <c r="D14" s="46">
        <v>8.35</v>
      </c>
      <c r="E14" s="46">
        <v>8.25</v>
      </c>
      <c r="F14" s="46"/>
      <c r="G14" s="46"/>
      <c r="H14" s="39"/>
      <c r="I14" s="34" t="str">
        <f t="shared" si="0"/>
        <v>0</v>
      </c>
      <c r="J14" s="39"/>
      <c r="K14" s="34" t="str">
        <f t="shared" si="1"/>
        <v>0</v>
      </c>
      <c r="L14" s="39">
        <v>75.98</v>
      </c>
      <c r="M14" s="34">
        <f t="shared" si="2"/>
        <v>8.10467237374308</v>
      </c>
      <c r="N14" s="11"/>
      <c r="O14" s="37">
        <f t="shared" si="3"/>
        <v>31.80467237374308</v>
      </c>
    </row>
    <row r="15" spans="1:15" ht="15.75">
      <c r="A15" s="5">
        <v>11</v>
      </c>
      <c r="B15" s="54" t="s">
        <v>53</v>
      </c>
      <c r="C15" s="46">
        <v>8.1</v>
      </c>
      <c r="D15" s="46"/>
      <c r="E15" s="46">
        <v>7.35</v>
      </c>
      <c r="F15" s="46"/>
      <c r="G15" s="46"/>
      <c r="H15" s="39">
        <v>100.38</v>
      </c>
      <c r="I15" s="34">
        <f t="shared" si="0"/>
        <v>5.871967302361281</v>
      </c>
      <c r="J15" s="39"/>
      <c r="K15" s="34" t="str">
        <f t="shared" si="1"/>
        <v>0</v>
      </c>
      <c r="L15" s="39">
        <v>66.53</v>
      </c>
      <c r="M15" s="34">
        <f t="shared" si="2"/>
        <v>7.223968042960482</v>
      </c>
      <c r="N15" s="11"/>
      <c r="O15" s="37">
        <f t="shared" si="3"/>
        <v>28.545935345321762</v>
      </c>
    </row>
    <row r="16" spans="1:15" ht="15.75">
      <c r="A16" s="5">
        <v>12</v>
      </c>
      <c r="C16" s="38"/>
      <c r="D16" s="38"/>
      <c r="E16" s="38"/>
      <c r="F16" s="38"/>
      <c r="G16" s="38"/>
      <c r="H16" s="39"/>
      <c r="I16" s="34" t="str">
        <f t="shared" si="0"/>
        <v>0</v>
      </c>
      <c r="J16" s="39"/>
      <c r="K16" s="34" t="str">
        <f t="shared" si="1"/>
        <v>0</v>
      </c>
      <c r="L16" s="39"/>
      <c r="M16" s="34" t="str">
        <f t="shared" si="2"/>
        <v>0</v>
      </c>
      <c r="N16" s="11"/>
      <c r="O16" s="37">
        <f t="shared" si="3"/>
        <v>0</v>
      </c>
    </row>
    <row r="17" spans="1:15" ht="15.75">
      <c r="A17" s="5">
        <v>13</v>
      </c>
      <c r="B17" s="54"/>
      <c r="C17" s="38"/>
      <c r="D17" s="38"/>
      <c r="E17" s="38"/>
      <c r="F17" s="38"/>
      <c r="G17" s="38"/>
      <c r="H17" s="39"/>
      <c r="I17" s="34" t="str">
        <f t="shared" si="0"/>
        <v>0</v>
      </c>
      <c r="J17" s="39"/>
      <c r="K17" s="34" t="str">
        <f t="shared" si="1"/>
        <v>0</v>
      </c>
      <c r="L17" s="39"/>
      <c r="M17" s="34" t="str">
        <f t="shared" si="2"/>
        <v>0</v>
      </c>
      <c r="N17" s="11"/>
      <c r="O17" s="37">
        <f t="shared" si="3"/>
        <v>0</v>
      </c>
    </row>
    <row r="18" spans="1:15" ht="15.75">
      <c r="A18" s="5">
        <v>14</v>
      </c>
      <c r="B18" s="54"/>
      <c r="C18" s="38"/>
      <c r="D18" s="38"/>
      <c r="E18" s="38"/>
      <c r="F18" s="38"/>
      <c r="G18" s="38"/>
      <c r="H18" s="39"/>
      <c r="I18" s="34" t="str">
        <f t="shared" si="0"/>
        <v>0</v>
      </c>
      <c r="J18" s="39"/>
      <c r="K18" s="34" t="str">
        <f t="shared" si="1"/>
        <v>0</v>
      </c>
      <c r="L18" s="39"/>
      <c r="M18" s="34" t="str">
        <f t="shared" si="2"/>
        <v>0</v>
      </c>
      <c r="N18" s="11"/>
      <c r="O18" s="37">
        <f t="shared" si="3"/>
        <v>0</v>
      </c>
    </row>
    <row r="19" spans="1:15" ht="15.75">
      <c r="A19" s="5">
        <v>15</v>
      </c>
      <c r="B19" s="54"/>
      <c r="C19" s="38"/>
      <c r="D19" s="38"/>
      <c r="E19" s="38"/>
      <c r="F19" s="38"/>
      <c r="G19" s="38"/>
      <c r="H19" s="39"/>
      <c r="I19" s="34" t="str">
        <f t="shared" si="0"/>
        <v>0</v>
      </c>
      <c r="J19" s="39"/>
      <c r="K19" s="34" t="str">
        <f t="shared" si="1"/>
        <v>0</v>
      </c>
      <c r="L19" s="39"/>
      <c r="M19" s="34" t="str">
        <f t="shared" si="2"/>
        <v>0</v>
      </c>
      <c r="N19" s="11"/>
      <c r="O19" s="37">
        <f t="shared" si="3"/>
        <v>0</v>
      </c>
    </row>
    <row r="20" spans="1:15" ht="15.75">
      <c r="A20" s="5">
        <v>16</v>
      </c>
      <c r="B20" s="54"/>
      <c r="C20" s="38"/>
      <c r="D20" s="38"/>
      <c r="E20" s="38"/>
      <c r="F20" s="38"/>
      <c r="G20" s="38"/>
      <c r="H20" s="39"/>
      <c r="I20" s="34" t="str">
        <f t="shared" si="0"/>
        <v>0</v>
      </c>
      <c r="J20" s="39"/>
      <c r="K20" s="34" t="str">
        <f t="shared" si="1"/>
        <v>0</v>
      </c>
      <c r="L20" s="39"/>
      <c r="M20" s="34" t="str">
        <f t="shared" si="2"/>
        <v>0</v>
      </c>
      <c r="N20" s="11"/>
      <c r="O20" s="37">
        <f t="shared" si="3"/>
        <v>0</v>
      </c>
    </row>
    <row r="21" spans="1:15" ht="15.75">
      <c r="A21" s="5">
        <v>17</v>
      </c>
      <c r="B21" s="54"/>
      <c r="C21" s="38"/>
      <c r="D21" s="38"/>
      <c r="E21" s="38"/>
      <c r="F21" s="38"/>
      <c r="G21" s="38"/>
      <c r="H21" s="39"/>
      <c r="I21" s="34" t="str">
        <f t="shared" si="0"/>
        <v>0</v>
      </c>
      <c r="J21" s="39"/>
      <c r="K21" s="34" t="str">
        <f t="shared" si="1"/>
        <v>0</v>
      </c>
      <c r="L21" s="39"/>
      <c r="M21" s="34" t="str">
        <f t="shared" si="2"/>
        <v>0</v>
      </c>
      <c r="N21" s="11"/>
      <c r="O21" s="37">
        <f t="shared" si="3"/>
        <v>0</v>
      </c>
    </row>
    <row r="22" spans="1:15" ht="15.75">
      <c r="A22" s="5">
        <v>18</v>
      </c>
      <c r="B22" s="54"/>
      <c r="C22" s="38"/>
      <c r="D22" s="38"/>
      <c r="E22" s="38"/>
      <c r="F22" s="38"/>
      <c r="G22" s="38"/>
      <c r="H22" s="39"/>
      <c r="I22" s="34" t="str">
        <f t="shared" si="0"/>
        <v>0</v>
      </c>
      <c r="J22" s="39"/>
      <c r="K22" s="34" t="str">
        <f t="shared" si="1"/>
        <v>0</v>
      </c>
      <c r="L22" s="39"/>
      <c r="M22" s="34" t="str">
        <f t="shared" si="2"/>
        <v>0</v>
      </c>
      <c r="N22" s="11"/>
      <c r="O22" s="37">
        <f t="shared" si="3"/>
        <v>0</v>
      </c>
    </row>
    <row r="23" spans="1:15" ht="15.75">
      <c r="A23" s="5">
        <v>19</v>
      </c>
      <c r="B23" s="54"/>
      <c r="C23" s="38"/>
      <c r="D23" s="38"/>
      <c r="E23" s="38"/>
      <c r="F23" s="38"/>
      <c r="G23" s="38"/>
      <c r="H23" s="39"/>
      <c r="I23" s="34" t="str">
        <f t="shared" si="0"/>
        <v>0</v>
      </c>
      <c r="J23" s="39"/>
      <c r="K23" s="34" t="str">
        <f t="shared" si="1"/>
        <v>0</v>
      </c>
      <c r="L23" s="39"/>
      <c r="M23" s="34" t="str">
        <f t="shared" si="2"/>
        <v>0</v>
      </c>
      <c r="N23" s="11"/>
      <c r="O23" s="37">
        <f t="shared" si="3"/>
        <v>0</v>
      </c>
    </row>
    <row r="24" spans="1:15" ht="15.75">
      <c r="A24" s="5">
        <v>20</v>
      </c>
      <c r="B24" s="54"/>
      <c r="C24" s="38"/>
      <c r="D24" s="38"/>
      <c r="E24" s="38"/>
      <c r="F24" s="38"/>
      <c r="G24" s="38"/>
      <c r="H24" s="39"/>
      <c r="I24" s="34" t="str">
        <f t="shared" si="0"/>
        <v>0</v>
      </c>
      <c r="J24" s="39"/>
      <c r="K24" s="34" t="str">
        <f t="shared" si="1"/>
        <v>0</v>
      </c>
      <c r="L24" s="39"/>
      <c r="M24" s="34" t="str">
        <f t="shared" si="2"/>
        <v>0</v>
      </c>
      <c r="N24" s="11"/>
      <c r="O24" s="37">
        <f t="shared" si="3"/>
        <v>0</v>
      </c>
    </row>
    <row r="25" spans="1:15" ht="15.75">
      <c r="A25" s="5">
        <v>21</v>
      </c>
      <c r="B25" s="54"/>
      <c r="C25" s="38"/>
      <c r="D25" s="38"/>
      <c r="E25" s="38"/>
      <c r="F25" s="38"/>
      <c r="G25" s="38"/>
      <c r="H25" s="39"/>
      <c r="I25" s="34" t="str">
        <f t="shared" si="0"/>
        <v>0</v>
      </c>
      <c r="J25" s="39"/>
      <c r="K25" s="34" t="str">
        <f t="shared" si="1"/>
        <v>0</v>
      </c>
      <c r="L25" s="39"/>
      <c r="M25" s="34" t="str">
        <f t="shared" si="2"/>
        <v>0</v>
      </c>
      <c r="N25" s="11"/>
      <c r="O25" s="37">
        <f t="shared" si="3"/>
        <v>0</v>
      </c>
    </row>
    <row r="26" spans="1:15" ht="15.75">
      <c r="A26" s="5">
        <v>22</v>
      </c>
      <c r="B26" s="54"/>
      <c r="C26" s="38"/>
      <c r="D26" s="38"/>
      <c r="E26" s="38"/>
      <c r="F26" s="38"/>
      <c r="G26" s="38"/>
      <c r="H26" s="39"/>
      <c r="I26" s="34" t="str">
        <f t="shared" si="0"/>
        <v>0</v>
      </c>
      <c r="J26" s="39"/>
      <c r="K26" s="34" t="str">
        <f t="shared" si="1"/>
        <v>0</v>
      </c>
      <c r="L26" s="39"/>
      <c r="M26" s="34" t="str">
        <f t="shared" si="2"/>
        <v>0</v>
      </c>
      <c r="N26" s="11"/>
      <c r="O26" s="37">
        <f t="shared" si="3"/>
        <v>0</v>
      </c>
    </row>
    <row r="27" spans="1:15" ht="15.75">
      <c r="A27" s="5">
        <v>23</v>
      </c>
      <c r="B27" s="54"/>
      <c r="C27" s="38"/>
      <c r="D27" s="38"/>
      <c r="E27" s="38"/>
      <c r="F27" s="38"/>
      <c r="G27" s="38"/>
      <c r="H27" s="39"/>
      <c r="I27" s="34" t="str">
        <f t="shared" si="0"/>
        <v>0</v>
      </c>
      <c r="J27" s="39"/>
      <c r="K27" s="34" t="str">
        <f t="shared" si="1"/>
        <v>0</v>
      </c>
      <c r="L27" s="39"/>
      <c r="M27" s="34" t="str">
        <f t="shared" si="2"/>
        <v>0</v>
      </c>
      <c r="N27" s="11"/>
      <c r="O27" s="37">
        <f t="shared" si="3"/>
        <v>0</v>
      </c>
    </row>
    <row r="28" spans="1:15" ht="15.75">
      <c r="A28" s="5">
        <v>24</v>
      </c>
      <c r="B28" s="54"/>
      <c r="C28" s="38"/>
      <c r="D28" s="38"/>
      <c r="E28" s="38"/>
      <c r="F28" s="38"/>
      <c r="G28" s="38"/>
      <c r="H28" s="39"/>
      <c r="I28" s="34" t="str">
        <f t="shared" si="0"/>
        <v>0</v>
      </c>
      <c r="J28" s="39"/>
      <c r="K28" s="34" t="str">
        <f t="shared" si="1"/>
        <v>0</v>
      </c>
      <c r="L28" s="39"/>
      <c r="M28" s="34" t="str">
        <f t="shared" si="2"/>
        <v>0</v>
      </c>
      <c r="N28" s="11"/>
      <c r="O28" s="37">
        <f t="shared" si="3"/>
        <v>0</v>
      </c>
    </row>
    <row r="29" spans="1:15" ht="15.75">
      <c r="A29" s="5">
        <v>25</v>
      </c>
      <c r="B29" s="54"/>
      <c r="C29" s="38"/>
      <c r="D29" s="38"/>
      <c r="E29" s="38"/>
      <c r="F29" s="38"/>
      <c r="G29" s="38"/>
      <c r="H29" s="39"/>
      <c r="I29" s="34" t="str">
        <f t="shared" si="0"/>
        <v>0</v>
      </c>
      <c r="J29" s="39"/>
      <c r="K29" s="34" t="str">
        <f t="shared" si="1"/>
        <v>0</v>
      </c>
      <c r="L29" s="39"/>
      <c r="M29" s="34" t="str">
        <f t="shared" si="2"/>
        <v>0</v>
      </c>
      <c r="N29" s="11"/>
      <c r="O29" s="37">
        <f t="shared" si="3"/>
        <v>0</v>
      </c>
    </row>
    <row r="30" spans="1:15" ht="15.75">
      <c r="A30" s="5">
        <v>26</v>
      </c>
      <c r="B30" s="54"/>
      <c r="C30" s="38"/>
      <c r="D30" s="38"/>
      <c r="E30" s="38"/>
      <c r="F30" s="38"/>
      <c r="G30" s="38"/>
      <c r="H30" s="39"/>
      <c r="I30" s="34" t="str">
        <f t="shared" si="0"/>
        <v>0</v>
      </c>
      <c r="J30" s="39"/>
      <c r="K30" s="34" t="str">
        <f t="shared" si="1"/>
        <v>0</v>
      </c>
      <c r="L30" s="39"/>
      <c r="M30" s="34" t="str">
        <f t="shared" si="2"/>
        <v>0</v>
      </c>
      <c r="N30" s="11"/>
      <c r="O30" s="37">
        <f t="shared" si="3"/>
        <v>0</v>
      </c>
    </row>
    <row r="31" spans="1:15" ht="15.75">
      <c r="A31" s="5">
        <v>27</v>
      </c>
      <c r="B31" s="54"/>
      <c r="C31" s="38"/>
      <c r="D31" s="38"/>
      <c r="E31" s="38"/>
      <c r="F31" s="38"/>
      <c r="G31" s="38"/>
      <c r="H31" s="39"/>
      <c r="I31" s="34" t="str">
        <f t="shared" si="0"/>
        <v>0</v>
      </c>
      <c r="J31" s="39"/>
      <c r="K31" s="34" t="str">
        <f t="shared" si="1"/>
        <v>0</v>
      </c>
      <c r="L31" s="39"/>
      <c r="M31" s="34" t="str">
        <f t="shared" si="2"/>
        <v>0</v>
      </c>
      <c r="N31" s="11"/>
      <c r="O31" s="37">
        <f t="shared" si="3"/>
        <v>0</v>
      </c>
    </row>
    <row r="32" spans="1:15" ht="15.75">
      <c r="A32" s="5">
        <v>28</v>
      </c>
      <c r="B32" s="54"/>
      <c r="C32" s="38"/>
      <c r="D32" s="38"/>
      <c r="E32" s="38"/>
      <c r="F32" s="38"/>
      <c r="G32" s="38"/>
      <c r="H32" s="39"/>
      <c r="I32" s="34" t="str">
        <f t="shared" si="0"/>
        <v>0</v>
      </c>
      <c r="J32" s="39"/>
      <c r="K32" s="34" t="str">
        <f t="shared" si="1"/>
        <v>0</v>
      </c>
      <c r="L32" s="39"/>
      <c r="M32" s="34" t="str">
        <f t="shared" si="2"/>
        <v>0</v>
      </c>
      <c r="N32" s="11"/>
      <c r="O32" s="37">
        <f t="shared" si="3"/>
        <v>0</v>
      </c>
    </row>
    <row r="33" spans="1:15" ht="15.75">
      <c r="A33" s="18"/>
      <c r="B33" s="22"/>
      <c r="C33" s="19"/>
      <c r="D33" s="19"/>
      <c r="E33" s="19"/>
      <c r="F33" s="19"/>
      <c r="G33" s="19"/>
      <c r="H33" s="23"/>
      <c r="I33" s="31"/>
      <c r="J33" s="20"/>
      <c r="K33" s="19"/>
      <c r="L33" s="20"/>
      <c r="M33" s="19"/>
      <c r="N33" s="20"/>
      <c r="O33" s="19"/>
    </row>
    <row r="34" spans="1:15" ht="15.75">
      <c r="A34" s="18"/>
      <c r="B34" s="22"/>
      <c r="C34" s="19"/>
      <c r="D34" s="19"/>
      <c r="E34" s="19"/>
      <c r="F34" s="19"/>
      <c r="G34" s="19"/>
      <c r="H34" s="23"/>
      <c r="I34" s="31"/>
      <c r="J34" s="20"/>
      <c r="K34" s="19"/>
      <c r="L34" s="20"/>
      <c r="M34" s="19"/>
      <c r="N34" s="20"/>
      <c r="O34" s="19"/>
    </row>
    <row r="35" spans="1:15" ht="15.75">
      <c r="A35" s="14"/>
      <c r="B35" s="13"/>
      <c r="C35" s="15"/>
      <c r="D35" s="15"/>
      <c r="E35" s="15"/>
      <c r="F35" s="15"/>
      <c r="G35" s="15"/>
      <c r="H35" s="16"/>
      <c r="I35" s="31"/>
      <c r="J35" s="20"/>
      <c r="K35" s="19"/>
      <c r="L35" s="20"/>
      <c r="M35" s="19"/>
      <c r="N35" s="17"/>
      <c r="O35" s="15"/>
    </row>
    <row r="36" spans="1:15" ht="15.75">
      <c r="A36" s="14"/>
      <c r="B36" s="13"/>
      <c r="C36" s="15"/>
      <c r="D36" s="15"/>
      <c r="E36" s="15"/>
      <c r="F36" s="15"/>
      <c r="G36" s="15"/>
      <c r="H36" s="16"/>
      <c r="I36" s="31"/>
      <c r="J36" s="20"/>
      <c r="K36" s="19"/>
      <c r="L36" s="20"/>
      <c r="M36" s="19"/>
      <c r="N36" s="17"/>
      <c r="O36" s="15"/>
    </row>
  </sheetData>
  <mergeCells count="1">
    <mergeCell ref="A2:O2"/>
  </mergeCells>
  <printOptions/>
  <pageMargins left="0.5" right="0.5" top="0.38" bottom="0.43" header="0.33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D9" sqref="D9"/>
    </sheetView>
  </sheetViews>
  <sheetFormatPr defaultColWidth="11.421875" defaultRowHeight="12.75"/>
  <cols>
    <col min="1" max="1" width="4.7109375" style="0" customWidth="1"/>
    <col min="2" max="2" width="23.140625" style="0" customWidth="1"/>
    <col min="3" max="7" width="7.7109375" style="0" customWidth="1"/>
    <col min="8" max="14" width="8.7109375" style="0" customWidth="1"/>
    <col min="15" max="15" width="11.7109375" style="0" customWidth="1"/>
  </cols>
  <sheetData>
    <row r="1" spans="1:15" ht="12.75">
      <c r="A1" s="1" t="s">
        <v>21</v>
      </c>
      <c r="E1" s="1" t="s">
        <v>18</v>
      </c>
      <c r="O1" s="2"/>
    </row>
    <row r="2" spans="1:15" ht="15.75">
      <c r="A2" s="58" t="s">
        <v>10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</row>
    <row r="3" ht="12.75">
      <c r="O3" s="2"/>
    </row>
    <row r="4" spans="1:15" ht="47.25">
      <c r="A4" s="4" t="s">
        <v>8</v>
      </c>
      <c r="B4" s="4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40" t="s">
        <v>12</v>
      </c>
      <c r="I4" s="24" t="s">
        <v>6</v>
      </c>
      <c r="J4" s="40" t="s">
        <v>19</v>
      </c>
      <c r="K4" s="10" t="s">
        <v>6</v>
      </c>
      <c r="L4" s="40" t="s">
        <v>13</v>
      </c>
      <c r="M4" s="10" t="s">
        <v>6</v>
      </c>
      <c r="N4" s="5"/>
      <c r="O4" s="36" t="s">
        <v>7</v>
      </c>
    </row>
    <row r="5" spans="1:15" ht="15.75">
      <c r="A5" s="5">
        <v>1</v>
      </c>
      <c r="B5" s="54" t="s">
        <v>74</v>
      </c>
      <c r="C5" s="46">
        <v>9.6</v>
      </c>
      <c r="D5" s="46"/>
      <c r="E5" s="46">
        <v>8.9</v>
      </c>
      <c r="F5" s="46">
        <v>8.9</v>
      </c>
      <c r="G5" s="46"/>
      <c r="H5" s="12">
        <v>88.34</v>
      </c>
      <c r="I5" s="34">
        <v>10</v>
      </c>
      <c r="J5" s="11"/>
      <c r="K5" s="34" t="str">
        <f aca="true" t="shared" si="0" ref="K5:K32">IF(J5&gt;=472,"0",(IF(AND(J5&lt;472,J5&gt;259),SQRT((472-J5)/2.13),(IF(J5="","0","10")))))</f>
        <v>0</v>
      </c>
      <c r="L5" s="11"/>
      <c r="M5" s="34" t="str">
        <f aca="true" t="shared" si="1" ref="M5:M32">IF(L5&lt;=30,"0",(IF(AND(L5&gt;30,L5&lt;100),SQRT((30-L5)/-0.7),(IF(L5="","0","10")))))</f>
        <v>0</v>
      </c>
      <c r="N5" s="11"/>
      <c r="O5" s="37">
        <f aca="true" t="shared" si="2" ref="O5:O32">SUM(C5+D5+E5+F5+G5+I5+K5+M5)</f>
        <v>37.4</v>
      </c>
    </row>
    <row r="6" spans="1:15" ht="15.75">
      <c r="A6" s="5">
        <v>2</v>
      </c>
      <c r="B6" s="54" t="s">
        <v>46</v>
      </c>
      <c r="C6" s="46">
        <v>8.6</v>
      </c>
      <c r="D6" s="46"/>
      <c r="E6" s="46">
        <v>9.05</v>
      </c>
      <c r="F6" s="46"/>
      <c r="G6" s="46"/>
      <c r="H6" s="12">
        <v>88.44</v>
      </c>
      <c r="I6" s="34">
        <v>10</v>
      </c>
      <c r="J6" s="11"/>
      <c r="K6" s="34" t="str">
        <f>IF(J6&gt;=472,"0",(IF(AND(J6&lt;472,J6&gt;259),SQRT((472-J6)/2.13),(IF(J6&lt;"1","0","10")))))</f>
        <v>0</v>
      </c>
      <c r="L6" s="11">
        <v>92.9</v>
      </c>
      <c r="M6" s="34">
        <f>IF(L6&lt;=30,"0",(IF(AND(L6&gt;30,L6&lt;100),SQRT((30-L6)/-0.7),(IF(L6="","0","10")))))</f>
        <v>9.479300757816628</v>
      </c>
      <c r="N6" s="11"/>
      <c r="O6" s="37">
        <f>SUM(C6+D6+E6+F6+G6+I6+K6+M6)</f>
        <v>37.12930075781662</v>
      </c>
    </row>
    <row r="7" spans="1:15" ht="15.75">
      <c r="A7" s="5">
        <v>3</v>
      </c>
      <c r="B7" s="54" t="s">
        <v>72</v>
      </c>
      <c r="C7" s="46">
        <v>9.1</v>
      </c>
      <c r="D7" s="46">
        <v>8.9</v>
      </c>
      <c r="E7" s="46"/>
      <c r="F7" s="46"/>
      <c r="G7" s="46"/>
      <c r="H7" s="12">
        <v>90.47</v>
      </c>
      <c r="I7" s="34">
        <f aca="true" t="shared" si="3" ref="I7:I32">IF(H7&gt;=115,"0",(IF(AND(H7&lt;115,H7&gt;90),SQRT((115-H7)/0.25),(IF(H7&lt;"1","0","10")))))</f>
        <v>9.905553997631834</v>
      </c>
      <c r="J7" s="11">
        <v>309.56</v>
      </c>
      <c r="K7" s="34">
        <f t="shared" si="0"/>
        <v>8.73286383714541</v>
      </c>
      <c r="L7" s="11"/>
      <c r="M7" s="34" t="str">
        <f t="shared" si="1"/>
        <v>0</v>
      </c>
      <c r="N7" s="11"/>
      <c r="O7" s="37">
        <f t="shared" si="2"/>
        <v>36.63841783477724</v>
      </c>
    </row>
    <row r="8" spans="1:15" ht="15.75">
      <c r="A8" s="5">
        <v>4</v>
      </c>
      <c r="B8" s="55" t="s">
        <v>68</v>
      </c>
      <c r="C8" s="46">
        <v>9.2</v>
      </c>
      <c r="D8" s="46">
        <v>8.75</v>
      </c>
      <c r="E8" s="46">
        <v>8.6</v>
      </c>
      <c r="F8" s="46"/>
      <c r="G8" s="46"/>
      <c r="H8" s="12">
        <v>87.78</v>
      </c>
      <c r="I8" s="34">
        <v>10</v>
      </c>
      <c r="J8" s="11"/>
      <c r="K8" s="34" t="str">
        <f t="shared" si="0"/>
        <v>0</v>
      </c>
      <c r="L8" s="11"/>
      <c r="M8" s="34" t="str">
        <f t="shared" si="1"/>
        <v>0</v>
      </c>
      <c r="N8" s="11"/>
      <c r="O8" s="37">
        <f t="shared" si="2"/>
        <v>36.55</v>
      </c>
    </row>
    <row r="9" spans="1:15" ht="15.75">
      <c r="A9" s="5">
        <v>5</v>
      </c>
      <c r="B9" s="54" t="s">
        <v>52</v>
      </c>
      <c r="C9" s="46">
        <v>9.2</v>
      </c>
      <c r="D9" s="46"/>
      <c r="E9" s="46">
        <v>8.95</v>
      </c>
      <c r="F9" s="46"/>
      <c r="G9" s="46"/>
      <c r="H9" s="12">
        <v>95.39</v>
      </c>
      <c r="I9" s="34">
        <f t="shared" si="3"/>
        <v>8.85663593019381</v>
      </c>
      <c r="J9" s="11">
        <v>300.51</v>
      </c>
      <c r="K9" s="34">
        <f t="shared" si="0"/>
        <v>8.972833281032356</v>
      </c>
      <c r="L9" s="11"/>
      <c r="M9" s="34" t="str">
        <f t="shared" si="1"/>
        <v>0</v>
      </c>
      <c r="N9" s="11"/>
      <c r="O9" s="37">
        <f t="shared" si="2"/>
        <v>35.97946921122617</v>
      </c>
    </row>
    <row r="10" spans="1:15" ht="15.75">
      <c r="A10" s="5">
        <v>6</v>
      </c>
      <c r="B10" s="54" t="s">
        <v>51</v>
      </c>
      <c r="C10" s="46">
        <v>8.65</v>
      </c>
      <c r="D10" s="46"/>
      <c r="E10" s="46">
        <v>8.6</v>
      </c>
      <c r="F10" s="46"/>
      <c r="G10" s="46"/>
      <c r="H10" s="12">
        <v>88.22</v>
      </c>
      <c r="I10" s="34">
        <v>10</v>
      </c>
      <c r="J10" s="39"/>
      <c r="K10" s="34" t="str">
        <f>IF(J10&gt;=472,"0",(IF(AND(J10&lt;472,J10&gt;259),SQRT((472-J10)/2.13),(IF(J10="","0","10")))))</f>
        <v>0</v>
      </c>
      <c r="L10" s="39">
        <v>81.68</v>
      </c>
      <c r="M10" s="34">
        <f>IF(L10&lt;=30,"0",(IF(AND(L10&gt;30,L10&lt;100),SQRT((30-L10)/-0.7),(IF(L10="","0","10")))))</f>
        <v>8.592355406323195</v>
      </c>
      <c r="N10" s="11"/>
      <c r="O10" s="37">
        <f t="shared" si="2"/>
        <v>35.84235540632319</v>
      </c>
    </row>
    <row r="11" spans="1:15" ht="15.75">
      <c r="A11" s="5">
        <v>7</v>
      </c>
      <c r="B11" s="51" t="s">
        <v>54</v>
      </c>
      <c r="C11" s="46">
        <v>8.6</v>
      </c>
      <c r="D11" s="46"/>
      <c r="E11" s="46">
        <v>8.3</v>
      </c>
      <c r="F11" s="46"/>
      <c r="G11" s="46"/>
      <c r="H11" s="12">
        <v>92</v>
      </c>
      <c r="I11" s="34">
        <f t="shared" si="3"/>
        <v>9.591663046625438</v>
      </c>
      <c r="J11" s="11"/>
      <c r="K11" s="34" t="str">
        <f t="shared" si="0"/>
        <v>0</v>
      </c>
      <c r="L11" s="11">
        <v>86.67</v>
      </c>
      <c r="M11" s="34">
        <f t="shared" si="1"/>
        <v>8.997618732594912</v>
      </c>
      <c r="N11" s="11"/>
      <c r="O11" s="37">
        <f t="shared" si="2"/>
        <v>35.48928177922035</v>
      </c>
    </row>
    <row r="12" spans="1:15" ht="15.75">
      <c r="A12" s="5">
        <v>8</v>
      </c>
      <c r="B12" s="55" t="s">
        <v>49</v>
      </c>
      <c r="C12" s="46">
        <v>8.5</v>
      </c>
      <c r="D12" s="46">
        <v>8.8</v>
      </c>
      <c r="E12" s="46">
        <v>8.3</v>
      </c>
      <c r="F12" s="46"/>
      <c r="G12" s="46"/>
      <c r="H12" s="12">
        <v>91.25</v>
      </c>
      <c r="I12" s="34">
        <f t="shared" si="3"/>
        <v>9.746794344808963</v>
      </c>
      <c r="J12" s="11"/>
      <c r="K12" s="34" t="str">
        <f>IF(J12&gt;=472,"0",(IF(AND(J12&lt;472,J12&gt;259),SQRT((472-J12)/2.13),(IF(J12="","0","10")))))</f>
        <v>0</v>
      </c>
      <c r="L12" s="11"/>
      <c r="M12" s="34" t="str">
        <f>IF(L12&lt;=30,"0",(IF(AND(L12&gt;30,L12&lt;100),SQRT((30-L12)/-0.7),(IF(L12="","0","10")))))</f>
        <v>0</v>
      </c>
      <c r="N12" s="11"/>
      <c r="O12" s="37">
        <f t="shared" si="2"/>
        <v>35.34679434480896</v>
      </c>
    </row>
    <row r="13" spans="1:15" ht="15.75">
      <c r="A13" s="5">
        <v>9</v>
      </c>
      <c r="B13" s="54" t="s">
        <v>76</v>
      </c>
      <c r="C13" s="46">
        <v>9.1</v>
      </c>
      <c r="D13" s="46">
        <v>8.15</v>
      </c>
      <c r="E13" s="46">
        <v>8.05</v>
      </c>
      <c r="F13" s="46"/>
      <c r="G13" s="46"/>
      <c r="H13" s="12">
        <v>88.15</v>
      </c>
      <c r="I13" s="34">
        <v>10</v>
      </c>
      <c r="J13" s="11"/>
      <c r="K13" s="34" t="str">
        <f t="shared" si="0"/>
        <v>0</v>
      </c>
      <c r="L13" s="11"/>
      <c r="M13" s="34" t="str">
        <f t="shared" si="1"/>
        <v>0</v>
      </c>
      <c r="N13" s="11"/>
      <c r="O13" s="37">
        <f t="shared" si="2"/>
        <v>35.3</v>
      </c>
    </row>
    <row r="14" spans="1:15" ht="15.75">
      <c r="A14" s="5">
        <v>10</v>
      </c>
      <c r="B14" s="54" t="s">
        <v>64</v>
      </c>
      <c r="C14" s="46">
        <v>8</v>
      </c>
      <c r="D14" s="46"/>
      <c r="E14" s="46">
        <v>8.9</v>
      </c>
      <c r="F14" s="46"/>
      <c r="G14" s="46"/>
      <c r="H14" s="12">
        <v>87.53</v>
      </c>
      <c r="I14" s="34">
        <v>10</v>
      </c>
      <c r="J14" s="11">
        <v>324.34</v>
      </c>
      <c r="K14" s="34">
        <f t="shared" si="0"/>
        <v>8.32610014724612</v>
      </c>
      <c r="L14" s="11"/>
      <c r="M14" s="34" t="str">
        <f t="shared" si="1"/>
        <v>0</v>
      </c>
      <c r="N14" s="11"/>
      <c r="O14" s="37">
        <f t="shared" si="2"/>
        <v>35.226100147246115</v>
      </c>
    </row>
    <row r="15" spans="1:15" ht="15.75">
      <c r="A15" s="5">
        <v>11</v>
      </c>
      <c r="B15" s="54" t="s">
        <v>65</v>
      </c>
      <c r="C15" s="46">
        <v>8.35</v>
      </c>
      <c r="D15" s="46">
        <v>7.8</v>
      </c>
      <c r="E15" s="46">
        <v>9.05</v>
      </c>
      <c r="F15" s="46"/>
      <c r="G15" s="46"/>
      <c r="H15" s="12">
        <v>89.81</v>
      </c>
      <c r="I15" s="34">
        <v>10</v>
      </c>
      <c r="J15" s="11"/>
      <c r="K15" s="34" t="str">
        <f t="shared" si="0"/>
        <v>0</v>
      </c>
      <c r="L15" s="11"/>
      <c r="M15" s="34" t="str">
        <f t="shared" si="1"/>
        <v>0</v>
      </c>
      <c r="N15" s="11"/>
      <c r="O15" s="37">
        <f t="shared" si="2"/>
        <v>35.2</v>
      </c>
    </row>
    <row r="16" spans="1:15" ht="15.75">
      <c r="A16" s="5">
        <v>12</v>
      </c>
      <c r="B16" s="54" t="s">
        <v>73</v>
      </c>
      <c r="C16" s="46">
        <v>8.7</v>
      </c>
      <c r="D16" s="46">
        <v>8.55</v>
      </c>
      <c r="E16" s="46">
        <v>7.3</v>
      </c>
      <c r="F16" s="46"/>
      <c r="G16" s="46"/>
      <c r="H16" s="12">
        <v>88.69</v>
      </c>
      <c r="I16" s="34">
        <v>10</v>
      </c>
      <c r="J16" s="11"/>
      <c r="K16" s="34" t="str">
        <f t="shared" si="0"/>
        <v>0</v>
      </c>
      <c r="L16" s="11"/>
      <c r="M16" s="34" t="str">
        <f t="shared" si="1"/>
        <v>0</v>
      </c>
      <c r="N16" s="11"/>
      <c r="O16" s="37">
        <f t="shared" si="2"/>
        <v>34.55</v>
      </c>
    </row>
    <row r="17" spans="1:15" ht="15.75">
      <c r="A17" s="5">
        <v>13</v>
      </c>
      <c r="B17" s="54" t="s">
        <v>61</v>
      </c>
      <c r="C17" s="46">
        <v>8.75</v>
      </c>
      <c r="D17" s="46"/>
      <c r="E17" s="46">
        <v>7.7</v>
      </c>
      <c r="F17" s="46"/>
      <c r="G17" s="46"/>
      <c r="H17" s="12">
        <v>93.13</v>
      </c>
      <c r="I17" s="34">
        <f t="shared" si="3"/>
        <v>9.353074360871938</v>
      </c>
      <c r="J17" s="11"/>
      <c r="K17" s="34" t="str">
        <f t="shared" si="0"/>
        <v>0</v>
      </c>
      <c r="L17" s="11">
        <v>69.65</v>
      </c>
      <c r="M17" s="34">
        <f t="shared" si="1"/>
        <v>7.526144905783913</v>
      </c>
      <c r="N17" s="11"/>
      <c r="O17" s="37">
        <f t="shared" si="2"/>
        <v>33.329219266655855</v>
      </c>
    </row>
    <row r="18" spans="1:15" ht="15.75">
      <c r="A18" s="5">
        <v>14</v>
      </c>
      <c r="B18" s="54" t="s">
        <v>55</v>
      </c>
      <c r="C18" s="46">
        <v>8.35</v>
      </c>
      <c r="D18" s="46"/>
      <c r="E18" s="46">
        <v>7.7</v>
      </c>
      <c r="F18" s="46"/>
      <c r="G18" s="46"/>
      <c r="H18" s="12">
        <v>96.1</v>
      </c>
      <c r="I18" s="34">
        <f t="shared" si="3"/>
        <v>8.694826047713665</v>
      </c>
      <c r="J18" s="11"/>
      <c r="K18" s="34" t="str">
        <f t="shared" si="0"/>
        <v>0</v>
      </c>
      <c r="L18" s="11">
        <v>76.85</v>
      </c>
      <c r="M18" s="34">
        <f t="shared" si="1"/>
        <v>8.180988413912553</v>
      </c>
      <c r="N18" s="11"/>
      <c r="O18" s="37">
        <f t="shared" si="2"/>
        <v>32.92581446162622</v>
      </c>
    </row>
    <row r="19" spans="1:15" ht="15.75">
      <c r="A19" s="5">
        <v>15</v>
      </c>
      <c r="B19" s="54" t="s">
        <v>57</v>
      </c>
      <c r="C19" s="46">
        <v>7.9</v>
      </c>
      <c r="D19" s="46"/>
      <c r="E19" s="46">
        <v>7.8</v>
      </c>
      <c r="F19" s="46"/>
      <c r="G19" s="46"/>
      <c r="H19" s="12">
        <v>97.43</v>
      </c>
      <c r="I19" s="34">
        <f t="shared" si="3"/>
        <v>8.383316766053873</v>
      </c>
      <c r="J19" s="11"/>
      <c r="K19" s="34" t="str">
        <f t="shared" si="0"/>
        <v>0</v>
      </c>
      <c r="L19" s="11">
        <v>72.61</v>
      </c>
      <c r="M19" s="34">
        <f t="shared" si="1"/>
        <v>7.8020143919008875</v>
      </c>
      <c r="N19" s="11"/>
      <c r="O19" s="37">
        <f t="shared" si="2"/>
        <v>31.88533115795476</v>
      </c>
    </row>
    <row r="20" spans="1:15" ht="15.75">
      <c r="A20" s="5">
        <v>16</v>
      </c>
      <c r="B20" s="54" t="s">
        <v>80</v>
      </c>
      <c r="C20" s="46">
        <v>7.35</v>
      </c>
      <c r="D20" s="46">
        <v>7.1</v>
      </c>
      <c r="E20" s="46">
        <v>8</v>
      </c>
      <c r="F20" s="46"/>
      <c r="G20" s="46"/>
      <c r="H20" s="12"/>
      <c r="I20" s="34" t="str">
        <f t="shared" si="3"/>
        <v>0</v>
      </c>
      <c r="J20" s="11">
        <v>350.61</v>
      </c>
      <c r="K20" s="34">
        <f t="shared" si="0"/>
        <v>7.549212563482267</v>
      </c>
      <c r="L20" s="11"/>
      <c r="M20" s="34" t="str">
        <f t="shared" si="1"/>
        <v>0</v>
      </c>
      <c r="N20" s="11"/>
      <c r="O20" s="37">
        <f t="shared" si="2"/>
        <v>29.999212563482267</v>
      </c>
    </row>
    <row r="21" spans="1:15" ht="15.75">
      <c r="A21" s="5">
        <v>17</v>
      </c>
      <c r="B21" s="54" t="s">
        <v>59</v>
      </c>
      <c r="C21" s="46">
        <v>6.9</v>
      </c>
      <c r="D21" s="46">
        <v>7.8</v>
      </c>
      <c r="E21" s="46">
        <v>7.65</v>
      </c>
      <c r="F21" s="46"/>
      <c r="G21" s="46"/>
      <c r="H21" s="12">
        <v>104.35</v>
      </c>
      <c r="I21" s="34">
        <f t="shared" si="3"/>
        <v>6.52686754883229</v>
      </c>
      <c r="J21" s="11"/>
      <c r="K21" s="34" t="str">
        <f t="shared" si="0"/>
        <v>0</v>
      </c>
      <c r="L21" s="11"/>
      <c r="M21" s="34" t="str">
        <f t="shared" si="1"/>
        <v>0</v>
      </c>
      <c r="N21" s="11"/>
      <c r="O21" s="37">
        <f t="shared" si="2"/>
        <v>28.87686754883229</v>
      </c>
    </row>
    <row r="22" spans="1:15" ht="15.75">
      <c r="A22" s="5">
        <v>18</v>
      </c>
      <c r="B22" s="54"/>
      <c r="C22" s="38"/>
      <c r="D22" s="38"/>
      <c r="E22" s="38"/>
      <c r="F22" s="38"/>
      <c r="G22" s="38"/>
      <c r="H22" s="12"/>
      <c r="I22" s="34" t="str">
        <f t="shared" si="3"/>
        <v>0</v>
      </c>
      <c r="J22" s="11"/>
      <c r="K22" s="34" t="str">
        <f t="shared" si="0"/>
        <v>0</v>
      </c>
      <c r="L22" s="11"/>
      <c r="M22" s="34" t="str">
        <f t="shared" si="1"/>
        <v>0</v>
      </c>
      <c r="N22" s="11"/>
      <c r="O22" s="37">
        <f t="shared" si="2"/>
        <v>0</v>
      </c>
    </row>
    <row r="23" spans="1:15" ht="15.75">
      <c r="A23" s="5">
        <v>19</v>
      </c>
      <c r="B23" s="54"/>
      <c r="C23" s="38"/>
      <c r="D23" s="38"/>
      <c r="E23" s="38"/>
      <c r="F23" s="38"/>
      <c r="G23" s="38"/>
      <c r="H23" s="12"/>
      <c r="I23" s="34" t="str">
        <f t="shared" si="3"/>
        <v>0</v>
      </c>
      <c r="J23" s="11"/>
      <c r="K23" s="34" t="str">
        <f t="shared" si="0"/>
        <v>0</v>
      </c>
      <c r="L23" s="11"/>
      <c r="M23" s="34" t="str">
        <f t="shared" si="1"/>
        <v>0</v>
      </c>
      <c r="N23" s="11"/>
      <c r="O23" s="37">
        <f t="shared" si="2"/>
        <v>0</v>
      </c>
    </row>
    <row r="24" spans="1:15" ht="15.75">
      <c r="A24" s="5">
        <v>20</v>
      </c>
      <c r="B24" s="54"/>
      <c r="C24" s="38"/>
      <c r="D24" s="38"/>
      <c r="E24" s="38"/>
      <c r="F24" s="38"/>
      <c r="G24" s="38"/>
      <c r="H24" s="12"/>
      <c r="I24" s="34" t="str">
        <f t="shared" si="3"/>
        <v>0</v>
      </c>
      <c r="J24" s="11"/>
      <c r="K24" s="34" t="str">
        <f t="shared" si="0"/>
        <v>0</v>
      </c>
      <c r="L24" s="11"/>
      <c r="M24" s="34" t="str">
        <f t="shared" si="1"/>
        <v>0</v>
      </c>
      <c r="N24" s="11"/>
      <c r="O24" s="37">
        <f t="shared" si="2"/>
        <v>0</v>
      </c>
    </row>
    <row r="25" spans="1:15" ht="15.75">
      <c r="A25" s="5">
        <v>21</v>
      </c>
      <c r="B25" s="54"/>
      <c r="C25" s="38"/>
      <c r="D25" s="38"/>
      <c r="E25" s="38"/>
      <c r="F25" s="38"/>
      <c r="G25" s="38"/>
      <c r="H25" s="12"/>
      <c r="I25" s="34" t="str">
        <f t="shared" si="3"/>
        <v>0</v>
      </c>
      <c r="J25" s="11"/>
      <c r="K25" s="34" t="str">
        <f t="shared" si="0"/>
        <v>0</v>
      </c>
      <c r="L25" s="11"/>
      <c r="M25" s="34" t="str">
        <f t="shared" si="1"/>
        <v>0</v>
      </c>
      <c r="N25" s="11"/>
      <c r="O25" s="37">
        <f t="shared" si="2"/>
        <v>0</v>
      </c>
    </row>
    <row r="26" spans="1:15" ht="15.75">
      <c r="A26" s="5">
        <v>22</v>
      </c>
      <c r="B26" s="54"/>
      <c r="C26" s="38"/>
      <c r="D26" s="38"/>
      <c r="E26" s="38"/>
      <c r="F26" s="38"/>
      <c r="G26" s="38"/>
      <c r="H26" s="12"/>
      <c r="I26" s="34" t="str">
        <f t="shared" si="3"/>
        <v>0</v>
      </c>
      <c r="J26" s="11"/>
      <c r="K26" s="34" t="str">
        <f t="shared" si="0"/>
        <v>0</v>
      </c>
      <c r="L26" s="11"/>
      <c r="M26" s="34" t="str">
        <f t="shared" si="1"/>
        <v>0</v>
      </c>
      <c r="N26" s="11"/>
      <c r="O26" s="37">
        <f t="shared" si="2"/>
        <v>0</v>
      </c>
    </row>
    <row r="27" spans="1:15" ht="15.75">
      <c r="A27" s="5">
        <v>23</v>
      </c>
      <c r="B27" s="54"/>
      <c r="C27" s="38"/>
      <c r="D27" s="38"/>
      <c r="E27" s="38"/>
      <c r="F27" s="38"/>
      <c r="G27" s="38"/>
      <c r="H27" s="12"/>
      <c r="I27" s="34" t="str">
        <f t="shared" si="3"/>
        <v>0</v>
      </c>
      <c r="J27" s="11"/>
      <c r="K27" s="34" t="str">
        <f t="shared" si="0"/>
        <v>0</v>
      </c>
      <c r="L27" s="11"/>
      <c r="M27" s="34" t="str">
        <f t="shared" si="1"/>
        <v>0</v>
      </c>
      <c r="N27" s="11"/>
      <c r="O27" s="37">
        <f t="shared" si="2"/>
        <v>0</v>
      </c>
    </row>
    <row r="28" spans="1:15" ht="15.75">
      <c r="A28" s="5">
        <v>24</v>
      </c>
      <c r="B28" s="54"/>
      <c r="C28" s="38"/>
      <c r="D28" s="38"/>
      <c r="E28" s="38"/>
      <c r="F28" s="38"/>
      <c r="G28" s="38"/>
      <c r="H28" s="12"/>
      <c r="I28" s="34" t="str">
        <f t="shared" si="3"/>
        <v>0</v>
      </c>
      <c r="J28" s="11"/>
      <c r="K28" s="34" t="str">
        <f t="shared" si="0"/>
        <v>0</v>
      </c>
      <c r="L28" s="11"/>
      <c r="M28" s="34" t="str">
        <f t="shared" si="1"/>
        <v>0</v>
      </c>
      <c r="N28" s="11"/>
      <c r="O28" s="37">
        <f t="shared" si="2"/>
        <v>0</v>
      </c>
    </row>
    <row r="29" spans="1:15" ht="15.75">
      <c r="A29" s="5">
        <v>25</v>
      </c>
      <c r="B29" s="54"/>
      <c r="C29" s="38"/>
      <c r="D29" s="38"/>
      <c r="E29" s="38"/>
      <c r="F29" s="38"/>
      <c r="G29" s="38"/>
      <c r="H29" s="12"/>
      <c r="I29" s="34" t="str">
        <f t="shared" si="3"/>
        <v>0</v>
      </c>
      <c r="J29" s="11"/>
      <c r="K29" s="34" t="str">
        <f t="shared" si="0"/>
        <v>0</v>
      </c>
      <c r="L29" s="11"/>
      <c r="M29" s="34" t="str">
        <f t="shared" si="1"/>
        <v>0</v>
      </c>
      <c r="N29" s="11"/>
      <c r="O29" s="37">
        <f t="shared" si="2"/>
        <v>0</v>
      </c>
    </row>
    <row r="30" spans="1:15" ht="15.75">
      <c r="A30" s="5">
        <v>26</v>
      </c>
      <c r="B30" s="54"/>
      <c r="C30" s="38"/>
      <c r="D30" s="38"/>
      <c r="E30" s="38"/>
      <c r="F30" s="38"/>
      <c r="G30" s="38"/>
      <c r="H30" s="12"/>
      <c r="I30" s="34" t="str">
        <f t="shared" si="3"/>
        <v>0</v>
      </c>
      <c r="J30" s="11"/>
      <c r="K30" s="34" t="str">
        <f t="shared" si="0"/>
        <v>0</v>
      </c>
      <c r="L30" s="11"/>
      <c r="M30" s="34" t="str">
        <f t="shared" si="1"/>
        <v>0</v>
      </c>
      <c r="N30" s="11"/>
      <c r="O30" s="37">
        <f t="shared" si="2"/>
        <v>0</v>
      </c>
    </row>
    <row r="31" spans="1:15" ht="15.75">
      <c r="A31" s="5">
        <v>27</v>
      </c>
      <c r="B31" s="54"/>
      <c r="C31" s="38"/>
      <c r="D31" s="38"/>
      <c r="E31" s="38"/>
      <c r="F31" s="38"/>
      <c r="G31" s="38"/>
      <c r="H31" s="12"/>
      <c r="I31" s="34" t="str">
        <f t="shared" si="3"/>
        <v>0</v>
      </c>
      <c r="J31" s="11"/>
      <c r="K31" s="34" t="str">
        <f t="shared" si="0"/>
        <v>0</v>
      </c>
      <c r="L31" s="11"/>
      <c r="M31" s="34" t="str">
        <f t="shared" si="1"/>
        <v>0</v>
      </c>
      <c r="N31" s="11"/>
      <c r="O31" s="37">
        <f t="shared" si="2"/>
        <v>0</v>
      </c>
    </row>
    <row r="32" spans="1:15" ht="15.75">
      <c r="A32" s="5">
        <v>28</v>
      </c>
      <c r="B32" s="54"/>
      <c r="C32" s="38"/>
      <c r="D32" s="38"/>
      <c r="E32" s="38"/>
      <c r="F32" s="38"/>
      <c r="G32" s="38"/>
      <c r="H32" s="12"/>
      <c r="I32" s="34" t="str">
        <f t="shared" si="3"/>
        <v>0</v>
      </c>
      <c r="J32" s="11"/>
      <c r="K32" s="34" t="str">
        <f t="shared" si="0"/>
        <v>0</v>
      </c>
      <c r="L32" s="11"/>
      <c r="M32" s="34" t="str">
        <f t="shared" si="1"/>
        <v>0</v>
      </c>
      <c r="N32" s="11"/>
      <c r="O32" s="37">
        <f t="shared" si="2"/>
        <v>0</v>
      </c>
    </row>
    <row r="33" spans="1:15" ht="15.75">
      <c r="A33" s="18"/>
      <c r="B33" s="22"/>
      <c r="C33" s="19"/>
      <c r="D33" s="19"/>
      <c r="E33" s="19"/>
      <c r="F33" s="19"/>
      <c r="G33" s="19"/>
      <c r="H33" s="23"/>
      <c r="I33" s="19"/>
      <c r="J33" s="20"/>
      <c r="K33" s="19"/>
      <c r="L33" s="20"/>
      <c r="M33" s="19"/>
      <c r="N33" s="20"/>
      <c r="O33" s="19"/>
    </row>
  </sheetData>
  <mergeCells count="1">
    <mergeCell ref="A2:O2"/>
  </mergeCells>
  <printOptions/>
  <pageMargins left="0.43" right="0.5" top="0.43" bottom="0.37" header="0.38" footer="0.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B5" sqref="B5"/>
    </sheetView>
  </sheetViews>
  <sheetFormatPr defaultColWidth="11.421875" defaultRowHeight="12.75"/>
  <cols>
    <col min="1" max="1" width="4.7109375" style="0" customWidth="1"/>
    <col min="2" max="2" width="23.28125" style="0" customWidth="1"/>
    <col min="3" max="7" width="7.7109375" style="0" customWidth="1"/>
    <col min="8" max="14" width="8.7109375" style="0" customWidth="1"/>
    <col min="15" max="15" width="11.7109375" style="0" customWidth="1"/>
  </cols>
  <sheetData>
    <row r="1" spans="1:15" ht="12.75">
      <c r="A1" s="1" t="s">
        <v>22</v>
      </c>
      <c r="E1" s="27"/>
      <c r="F1" s="1" t="s">
        <v>20</v>
      </c>
      <c r="G1" s="1" t="s">
        <v>38</v>
      </c>
      <c r="H1" s="1"/>
      <c r="I1" s="1"/>
      <c r="J1" t="s">
        <v>42</v>
      </c>
      <c r="O1" s="2"/>
    </row>
    <row r="2" spans="1:15" ht="15.75">
      <c r="A2" s="58" t="s">
        <v>10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59"/>
    </row>
    <row r="3" ht="12.75">
      <c r="O3" s="2"/>
    </row>
    <row r="4" spans="1:15" ht="47.25">
      <c r="A4" s="4" t="s">
        <v>8</v>
      </c>
      <c r="B4" s="4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40" t="s">
        <v>12</v>
      </c>
      <c r="I4" s="24" t="s">
        <v>6</v>
      </c>
      <c r="J4" s="40" t="s">
        <v>19</v>
      </c>
      <c r="K4" s="10" t="s">
        <v>6</v>
      </c>
      <c r="L4" s="40" t="s">
        <v>23</v>
      </c>
      <c r="M4" s="10" t="s">
        <v>6</v>
      </c>
      <c r="N4" s="29"/>
      <c r="O4" s="36" t="s">
        <v>7</v>
      </c>
    </row>
    <row r="5" spans="1:15" ht="15.75">
      <c r="A5" s="5">
        <v>1</v>
      </c>
      <c r="B5" s="54" t="s">
        <v>77</v>
      </c>
      <c r="C5" s="46">
        <v>9.6</v>
      </c>
      <c r="D5" s="46"/>
      <c r="E5" s="46">
        <v>9.05</v>
      </c>
      <c r="F5" s="46"/>
      <c r="G5" s="46"/>
      <c r="H5" s="12">
        <v>92.12</v>
      </c>
      <c r="I5" s="34">
        <f aca="true" t="shared" si="0" ref="I5:I32">IF(H5&gt;=115,"0",(IF(AND(H5&lt;115,H5&gt;90),SQRT((115-H5)/0.25),(IF(H5&lt;"1","0","10")))))</f>
        <v>9.566608594481117</v>
      </c>
      <c r="J5" s="11">
        <v>341.38</v>
      </c>
      <c r="K5" s="34">
        <f aca="true" t="shared" si="1" ref="K5:K32">IF(J5&gt;=540,"0",(IF(AND(J5&lt;540,J5&gt;327),SQRT((540-J5)/2.13),(IF(J5&lt;"1","0","10")))))</f>
        <v>9.656543185378494</v>
      </c>
      <c r="L5" s="28"/>
      <c r="M5" s="34" t="str">
        <f aca="true" t="shared" si="2" ref="M5:M32">IF(L5&gt;=600,"0",(IF(AND(L5&lt;600,L5&gt;470),SQRT((600-L5)/2.13),(IF(L5="","0","10")))))</f>
        <v>0</v>
      </c>
      <c r="N5" s="28"/>
      <c r="O5" s="37">
        <f aca="true" t="shared" si="3" ref="O5:O32">SUM(C5+D5+E5+F5+G5+I5+K5+M5)</f>
        <v>37.87315177985961</v>
      </c>
    </row>
    <row r="6" spans="1:15" ht="15.75">
      <c r="A6" s="5">
        <v>2</v>
      </c>
      <c r="B6" s="55" t="s">
        <v>44</v>
      </c>
      <c r="C6" s="46">
        <v>9.5</v>
      </c>
      <c r="D6" s="46">
        <v>8.8</v>
      </c>
      <c r="E6" s="46">
        <v>9.2</v>
      </c>
      <c r="F6" s="46"/>
      <c r="G6" s="46"/>
      <c r="H6" s="12">
        <v>91.28</v>
      </c>
      <c r="I6" s="34">
        <f>IF(H6&gt;=115,"0",(IF(AND(H6&lt;115,H6&gt;90),SQRT((115-H6)/0.25),(IF(H6&lt;"1","0","10")))))</f>
        <v>9.740636529508736</v>
      </c>
      <c r="J6" s="39"/>
      <c r="K6" s="34" t="str">
        <f>IF(J6&gt;=540,"0",(IF(AND(J6&lt;540,J6&gt;327),SQRT((540-J6)/2.13),(IF(J6&lt;"1","0","10")))))</f>
        <v>0</v>
      </c>
      <c r="L6" s="39"/>
      <c r="M6" s="34" t="str">
        <f>IF(L6&gt;=600,"0",(IF(AND(L6&lt;600,L6&gt;470),SQRT((600-L6)/2.13),(IF(L6="","0","10")))))</f>
        <v>0</v>
      </c>
      <c r="N6" s="11"/>
      <c r="O6" s="37">
        <f>SUM(C6+D6+E6+F6+G6+I6+K6+M6)</f>
        <v>37.240636529508734</v>
      </c>
    </row>
    <row r="7" spans="1:15" ht="15.75">
      <c r="A7" s="5">
        <v>3</v>
      </c>
      <c r="B7" s="55" t="s">
        <v>45</v>
      </c>
      <c r="C7" s="46">
        <v>8.4</v>
      </c>
      <c r="D7" s="46"/>
      <c r="E7" s="46">
        <v>8.05</v>
      </c>
      <c r="F7" s="46"/>
      <c r="G7" s="46"/>
      <c r="H7" s="12">
        <v>90.22</v>
      </c>
      <c r="I7" s="34">
        <f t="shared" si="0"/>
        <v>9.955902771722915</v>
      </c>
      <c r="J7" s="11">
        <v>414.44</v>
      </c>
      <c r="K7" s="34">
        <f t="shared" si="1"/>
        <v>7.677783326423828</v>
      </c>
      <c r="L7" s="28"/>
      <c r="M7" s="34" t="str">
        <f t="shared" si="2"/>
        <v>0</v>
      </c>
      <c r="N7" s="28"/>
      <c r="O7" s="37">
        <f t="shared" si="3"/>
        <v>34.08368609814674</v>
      </c>
    </row>
    <row r="8" spans="1:15" ht="15.75">
      <c r="A8" s="5">
        <v>4</v>
      </c>
      <c r="B8" s="55" t="s">
        <v>72</v>
      </c>
      <c r="C8" s="46">
        <v>8.15</v>
      </c>
      <c r="D8" s="46"/>
      <c r="E8" s="46">
        <v>8.5</v>
      </c>
      <c r="F8" s="46"/>
      <c r="G8" s="46"/>
      <c r="H8" s="12">
        <v>94.69</v>
      </c>
      <c r="I8" s="34">
        <f t="shared" si="0"/>
        <v>9.013323471395</v>
      </c>
      <c r="J8" s="11">
        <v>394.24</v>
      </c>
      <c r="K8" s="34">
        <f t="shared" si="1"/>
        <v>8.272359088109576</v>
      </c>
      <c r="L8" s="28"/>
      <c r="M8" s="34" t="str">
        <f t="shared" si="2"/>
        <v>0</v>
      </c>
      <c r="N8" s="28"/>
      <c r="O8" s="37">
        <f t="shared" si="3"/>
        <v>33.93568255950457</v>
      </c>
    </row>
    <row r="9" spans="1:15" ht="15.75">
      <c r="A9" s="5">
        <v>5</v>
      </c>
      <c r="B9" s="55" t="s">
        <v>81</v>
      </c>
      <c r="C9" s="46">
        <v>8.4</v>
      </c>
      <c r="D9" s="46"/>
      <c r="E9" s="46">
        <v>8.85</v>
      </c>
      <c r="F9" s="46"/>
      <c r="G9" s="46"/>
      <c r="H9" s="12">
        <v>91.85</v>
      </c>
      <c r="I9" s="34">
        <f t="shared" si="0"/>
        <v>9.622889378975527</v>
      </c>
      <c r="J9" s="11">
        <v>452.88</v>
      </c>
      <c r="K9" s="34">
        <f t="shared" si="1"/>
        <v>6.395420897071922</v>
      </c>
      <c r="L9" s="28"/>
      <c r="M9" s="34" t="str">
        <f t="shared" si="2"/>
        <v>0</v>
      </c>
      <c r="N9" s="28"/>
      <c r="O9" s="37">
        <f t="shared" si="3"/>
        <v>33.26831027604745</v>
      </c>
    </row>
    <row r="10" spans="1:15" ht="15.75">
      <c r="A10" s="5">
        <v>6</v>
      </c>
      <c r="B10" s="55" t="s">
        <v>43</v>
      </c>
      <c r="C10" s="46">
        <v>8</v>
      </c>
      <c r="D10" s="46">
        <v>6.55</v>
      </c>
      <c r="E10" s="46">
        <v>8.9</v>
      </c>
      <c r="F10" s="46"/>
      <c r="G10" s="46"/>
      <c r="H10" s="12">
        <v>94.66</v>
      </c>
      <c r="I10" s="34">
        <f t="shared" si="0"/>
        <v>9.019977827023746</v>
      </c>
      <c r="J10" s="11"/>
      <c r="K10" s="34" t="str">
        <f t="shared" si="1"/>
        <v>0</v>
      </c>
      <c r="L10" s="28"/>
      <c r="M10" s="34" t="str">
        <f t="shared" si="2"/>
        <v>0</v>
      </c>
      <c r="N10" s="28"/>
      <c r="O10" s="37">
        <f t="shared" si="3"/>
        <v>32.46997782702375</v>
      </c>
    </row>
    <row r="11" spans="1:15" ht="15.75">
      <c r="A11" s="5">
        <v>7</v>
      </c>
      <c r="B11" s="51" t="s">
        <v>69</v>
      </c>
      <c r="C11" s="46">
        <v>8.5</v>
      </c>
      <c r="D11" s="46">
        <v>6.4</v>
      </c>
      <c r="E11" s="46">
        <v>7.9</v>
      </c>
      <c r="F11" s="46"/>
      <c r="G11" s="46"/>
      <c r="H11" s="12">
        <v>94.1</v>
      </c>
      <c r="I11" s="34">
        <f t="shared" si="0"/>
        <v>9.14330356052997</v>
      </c>
      <c r="J11" s="11"/>
      <c r="K11" s="34" t="str">
        <f t="shared" si="1"/>
        <v>0</v>
      </c>
      <c r="L11" s="28"/>
      <c r="M11" s="34" t="str">
        <f t="shared" si="2"/>
        <v>0</v>
      </c>
      <c r="N11" s="28"/>
      <c r="O11" s="37">
        <f t="shared" si="3"/>
        <v>31.94330356052997</v>
      </c>
    </row>
    <row r="12" spans="1:15" ht="15.75">
      <c r="A12" s="5">
        <v>8</v>
      </c>
      <c r="B12" s="51" t="s">
        <v>70</v>
      </c>
      <c r="C12" s="46">
        <v>7.05</v>
      </c>
      <c r="D12" s="46">
        <v>7.5</v>
      </c>
      <c r="E12" s="46">
        <v>8.15</v>
      </c>
      <c r="F12" s="46"/>
      <c r="G12" s="46"/>
      <c r="H12" s="12">
        <v>96.66</v>
      </c>
      <c r="I12" s="34">
        <f t="shared" si="0"/>
        <v>8.565045242145544</v>
      </c>
      <c r="J12" s="11"/>
      <c r="K12" s="34" t="str">
        <f t="shared" si="1"/>
        <v>0</v>
      </c>
      <c r="L12" s="28"/>
      <c r="M12" s="34" t="str">
        <f t="shared" si="2"/>
        <v>0</v>
      </c>
      <c r="N12" s="28"/>
      <c r="O12" s="37">
        <f t="shared" si="3"/>
        <v>31.265045242145547</v>
      </c>
    </row>
    <row r="13" spans="1:15" ht="15.75">
      <c r="A13" s="5">
        <v>9</v>
      </c>
      <c r="B13" s="55" t="s">
        <v>79</v>
      </c>
      <c r="C13" s="46">
        <v>7.7</v>
      </c>
      <c r="D13" s="46"/>
      <c r="E13" s="46">
        <v>7.95</v>
      </c>
      <c r="F13" s="46"/>
      <c r="G13" s="46"/>
      <c r="H13" s="12">
        <v>97.59</v>
      </c>
      <c r="I13" s="34">
        <f t="shared" si="0"/>
        <v>8.345058418010025</v>
      </c>
      <c r="J13" s="11">
        <v>455.47</v>
      </c>
      <c r="K13" s="34">
        <f t="shared" si="1"/>
        <v>6.299638561805722</v>
      </c>
      <c r="L13" s="28"/>
      <c r="M13" s="34" t="str">
        <f t="shared" si="2"/>
        <v>0</v>
      </c>
      <c r="N13" s="28"/>
      <c r="O13" s="37">
        <f t="shared" si="3"/>
        <v>30.294696979815747</v>
      </c>
    </row>
    <row r="14" spans="1:15" ht="15.75">
      <c r="A14" s="5">
        <v>10</v>
      </c>
      <c r="B14" s="55" t="s">
        <v>60</v>
      </c>
      <c r="C14" s="46">
        <v>6</v>
      </c>
      <c r="D14" s="46">
        <v>7</v>
      </c>
      <c r="E14" s="46">
        <v>8</v>
      </c>
      <c r="F14" s="46"/>
      <c r="G14" s="46"/>
      <c r="H14" s="12">
        <v>93.75</v>
      </c>
      <c r="I14" s="34">
        <f t="shared" si="0"/>
        <v>9.219544457292887</v>
      </c>
      <c r="J14" s="11"/>
      <c r="K14" s="34" t="str">
        <f t="shared" si="1"/>
        <v>0</v>
      </c>
      <c r="L14" s="28"/>
      <c r="M14" s="34" t="str">
        <f t="shared" si="2"/>
        <v>0</v>
      </c>
      <c r="N14" s="28"/>
      <c r="O14" s="37">
        <f t="shared" si="3"/>
        <v>30.219544457292887</v>
      </c>
    </row>
    <row r="15" spans="1:15" ht="15.75">
      <c r="A15" s="5">
        <v>11</v>
      </c>
      <c r="B15" s="55"/>
      <c r="C15" s="38"/>
      <c r="D15" s="38"/>
      <c r="E15" s="38"/>
      <c r="F15" s="38"/>
      <c r="G15" s="38"/>
      <c r="H15" s="12"/>
      <c r="I15" s="34" t="str">
        <f t="shared" si="0"/>
        <v>0</v>
      </c>
      <c r="J15" s="11"/>
      <c r="K15" s="34" t="str">
        <f t="shared" si="1"/>
        <v>0</v>
      </c>
      <c r="L15" s="28"/>
      <c r="M15" s="34" t="str">
        <f t="shared" si="2"/>
        <v>0</v>
      </c>
      <c r="N15" s="28"/>
      <c r="O15" s="37">
        <f t="shared" si="3"/>
        <v>0</v>
      </c>
    </row>
    <row r="16" spans="1:15" ht="15.75">
      <c r="A16" s="5">
        <v>12</v>
      </c>
      <c r="B16" s="55"/>
      <c r="C16" s="38"/>
      <c r="D16" s="38"/>
      <c r="E16" s="38"/>
      <c r="F16" s="38"/>
      <c r="G16" s="38"/>
      <c r="H16" s="12"/>
      <c r="I16" s="34" t="str">
        <f t="shared" si="0"/>
        <v>0</v>
      </c>
      <c r="J16" s="11"/>
      <c r="K16" s="34" t="str">
        <f t="shared" si="1"/>
        <v>0</v>
      </c>
      <c r="L16" s="28"/>
      <c r="M16" s="34" t="str">
        <f t="shared" si="2"/>
        <v>0</v>
      </c>
      <c r="N16" s="28"/>
      <c r="O16" s="37">
        <f t="shared" si="3"/>
        <v>0</v>
      </c>
    </row>
    <row r="17" spans="1:15" ht="15.75">
      <c r="A17" s="5">
        <v>13</v>
      </c>
      <c r="B17" s="55"/>
      <c r="C17" s="38"/>
      <c r="D17" s="38"/>
      <c r="E17" s="38"/>
      <c r="F17" s="38"/>
      <c r="G17" s="38"/>
      <c r="H17" s="12"/>
      <c r="I17" s="34" t="str">
        <f t="shared" si="0"/>
        <v>0</v>
      </c>
      <c r="J17" s="11"/>
      <c r="K17" s="34" t="str">
        <f t="shared" si="1"/>
        <v>0</v>
      </c>
      <c r="L17" s="28"/>
      <c r="M17" s="34" t="str">
        <f t="shared" si="2"/>
        <v>0</v>
      </c>
      <c r="N17" s="28"/>
      <c r="O17" s="37">
        <f t="shared" si="3"/>
        <v>0</v>
      </c>
    </row>
    <row r="18" spans="1:15" ht="15.75">
      <c r="A18" s="5">
        <v>14</v>
      </c>
      <c r="B18" s="55"/>
      <c r="C18" s="38"/>
      <c r="D18" s="38"/>
      <c r="E18" s="38"/>
      <c r="F18" s="38"/>
      <c r="G18" s="38"/>
      <c r="H18" s="12"/>
      <c r="I18" s="34" t="str">
        <f t="shared" si="0"/>
        <v>0</v>
      </c>
      <c r="J18" s="11"/>
      <c r="K18" s="34" t="str">
        <f t="shared" si="1"/>
        <v>0</v>
      </c>
      <c r="L18" s="28"/>
      <c r="M18" s="34" t="str">
        <f t="shared" si="2"/>
        <v>0</v>
      </c>
      <c r="N18" s="28"/>
      <c r="O18" s="37">
        <f t="shared" si="3"/>
        <v>0</v>
      </c>
    </row>
    <row r="19" spans="1:15" ht="15.75">
      <c r="A19" s="5">
        <v>15</v>
      </c>
      <c r="B19" s="55"/>
      <c r="C19" s="38"/>
      <c r="D19" s="38"/>
      <c r="E19" s="38"/>
      <c r="F19" s="38"/>
      <c r="G19" s="38"/>
      <c r="H19" s="12"/>
      <c r="I19" s="34" t="str">
        <f t="shared" si="0"/>
        <v>0</v>
      </c>
      <c r="J19" s="11"/>
      <c r="K19" s="34" t="str">
        <f t="shared" si="1"/>
        <v>0</v>
      </c>
      <c r="L19" s="28"/>
      <c r="M19" s="34" t="str">
        <f t="shared" si="2"/>
        <v>0</v>
      </c>
      <c r="N19" s="28"/>
      <c r="O19" s="37">
        <f t="shared" si="3"/>
        <v>0</v>
      </c>
    </row>
    <row r="20" spans="1:15" ht="15.75">
      <c r="A20" s="5">
        <v>16</v>
      </c>
      <c r="B20" s="55"/>
      <c r="C20" s="38"/>
      <c r="D20" s="38"/>
      <c r="E20" s="38"/>
      <c r="F20" s="38"/>
      <c r="G20" s="38"/>
      <c r="H20" s="12"/>
      <c r="I20" s="34" t="str">
        <f t="shared" si="0"/>
        <v>0</v>
      </c>
      <c r="J20" s="11"/>
      <c r="K20" s="34" t="str">
        <f t="shared" si="1"/>
        <v>0</v>
      </c>
      <c r="L20" s="28"/>
      <c r="M20" s="34" t="str">
        <f t="shared" si="2"/>
        <v>0</v>
      </c>
      <c r="N20" s="28"/>
      <c r="O20" s="37">
        <f t="shared" si="3"/>
        <v>0</v>
      </c>
    </row>
    <row r="21" spans="1:15" ht="15.75">
      <c r="A21" s="5">
        <v>17</v>
      </c>
      <c r="B21" s="55"/>
      <c r="C21" s="38"/>
      <c r="D21" s="38"/>
      <c r="E21" s="38"/>
      <c r="F21" s="38"/>
      <c r="G21" s="38"/>
      <c r="H21" s="12"/>
      <c r="I21" s="34" t="str">
        <f t="shared" si="0"/>
        <v>0</v>
      </c>
      <c r="J21" s="11"/>
      <c r="K21" s="34" t="str">
        <f t="shared" si="1"/>
        <v>0</v>
      </c>
      <c r="L21" s="28"/>
      <c r="M21" s="34" t="str">
        <f t="shared" si="2"/>
        <v>0</v>
      </c>
      <c r="N21" s="28"/>
      <c r="O21" s="37">
        <f t="shared" si="3"/>
        <v>0</v>
      </c>
    </row>
    <row r="22" spans="1:15" ht="15.75">
      <c r="A22" s="5">
        <v>18</v>
      </c>
      <c r="B22" s="55"/>
      <c r="C22" s="38"/>
      <c r="D22" s="38"/>
      <c r="E22" s="38"/>
      <c r="F22" s="38"/>
      <c r="G22" s="38"/>
      <c r="H22" s="12"/>
      <c r="I22" s="34" t="str">
        <f t="shared" si="0"/>
        <v>0</v>
      </c>
      <c r="J22" s="11"/>
      <c r="K22" s="34" t="str">
        <f t="shared" si="1"/>
        <v>0</v>
      </c>
      <c r="L22" s="28"/>
      <c r="M22" s="34" t="str">
        <f t="shared" si="2"/>
        <v>0</v>
      </c>
      <c r="N22" s="28"/>
      <c r="O22" s="37">
        <f t="shared" si="3"/>
        <v>0</v>
      </c>
    </row>
    <row r="23" spans="1:15" ht="15.75">
      <c r="A23" s="5">
        <v>19</v>
      </c>
      <c r="B23" s="55"/>
      <c r="C23" s="38"/>
      <c r="D23" s="38"/>
      <c r="E23" s="38"/>
      <c r="F23" s="38"/>
      <c r="G23" s="38"/>
      <c r="H23" s="12"/>
      <c r="I23" s="34" t="str">
        <f t="shared" si="0"/>
        <v>0</v>
      </c>
      <c r="J23" s="11"/>
      <c r="K23" s="34" t="str">
        <f t="shared" si="1"/>
        <v>0</v>
      </c>
      <c r="L23" s="28"/>
      <c r="M23" s="34" t="str">
        <f t="shared" si="2"/>
        <v>0</v>
      </c>
      <c r="N23" s="28"/>
      <c r="O23" s="37">
        <f t="shared" si="3"/>
        <v>0</v>
      </c>
    </row>
    <row r="24" spans="1:15" ht="15.75">
      <c r="A24" s="5">
        <v>20</v>
      </c>
      <c r="B24" s="55"/>
      <c r="C24" s="38"/>
      <c r="D24" s="38"/>
      <c r="E24" s="38"/>
      <c r="F24" s="38"/>
      <c r="G24" s="38"/>
      <c r="H24" s="12"/>
      <c r="I24" s="34" t="str">
        <f t="shared" si="0"/>
        <v>0</v>
      </c>
      <c r="J24" s="11"/>
      <c r="K24" s="34" t="str">
        <f t="shared" si="1"/>
        <v>0</v>
      </c>
      <c r="L24" s="28"/>
      <c r="M24" s="34" t="str">
        <f t="shared" si="2"/>
        <v>0</v>
      </c>
      <c r="N24" s="28"/>
      <c r="O24" s="37">
        <f t="shared" si="3"/>
        <v>0</v>
      </c>
    </row>
    <row r="25" spans="1:15" ht="15.75">
      <c r="A25" s="5">
        <v>21</v>
      </c>
      <c r="B25" s="55"/>
      <c r="C25" s="38"/>
      <c r="D25" s="38"/>
      <c r="E25" s="38"/>
      <c r="F25" s="38"/>
      <c r="G25" s="38"/>
      <c r="H25" s="12"/>
      <c r="I25" s="34" t="str">
        <f t="shared" si="0"/>
        <v>0</v>
      </c>
      <c r="J25" s="11"/>
      <c r="K25" s="34" t="str">
        <f t="shared" si="1"/>
        <v>0</v>
      </c>
      <c r="L25" s="28"/>
      <c r="M25" s="34" t="str">
        <f t="shared" si="2"/>
        <v>0</v>
      </c>
      <c r="N25" s="28"/>
      <c r="O25" s="37">
        <f t="shared" si="3"/>
        <v>0</v>
      </c>
    </row>
    <row r="26" spans="1:15" ht="15.75">
      <c r="A26" s="5">
        <v>22</v>
      </c>
      <c r="B26" s="51"/>
      <c r="C26" s="38"/>
      <c r="D26" s="38"/>
      <c r="E26" s="38"/>
      <c r="F26" s="38"/>
      <c r="G26" s="38"/>
      <c r="H26" s="12"/>
      <c r="I26" s="34" t="str">
        <f t="shared" si="0"/>
        <v>0</v>
      </c>
      <c r="J26" s="11"/>
      <c r="K26" s="34" t="str">
        <f t="shared" si="1"/>
        <v>0</v>
      </c>
      <c r="L26" s="28"/>
      <c r="M26" s="34" t="str">
        <f t="shared" si="2"/>
        <v>0</v>
      </c>
      <c r="N26" s="28"/>
      <c r="O26" s="37">
        <f t="shared" si="3"/>
        <v>0</v>
      </c>
    </row>
    <row r="27" spans="1:15" ht="15.75">
      <c r="A27" s="5">
        <v>23</v>
      </c>
      <c r="B27" s="51"/>
      <c r="C27" s="38"/>
      <c r="D27" s="38"/>
      <c r="E27" s="38"/>
      <c r="F27" s="38"/>
      <c r="G27" s="38"/>
      <c r="H27" s="12"/>
      <c r="I27" s="34" t="str">
        <f t="shared" si="0"/>
        <v>0</v>
      </c>
      <c r="J27" s="11"/>
      <c r="K27" s="34" t="str">
        <f t="shared" si="1"/>
        <v>0</v>
      </c>
      <c r="L27" s="28"/>
      <c r="M27" s="34" t="str">
        <f t="shared" si="2"/>
        <v>0</v>
      </c>
      <c r="N27" s="28"/>
      <c r="O27" s="37">
        <f t="shared" si="3"/>
        <v>0</v>
      </c>
    </row>
    <row r="28" spans="1:15" ht="15.75">
      <c r="A28" s="5">
        <v>24</v>
      </c>
      <c r="B28" s="51"/>
      <c r="C28" s="38"/>
      <c r="D28" s="38"/>
      <c r="E28" s="38"/>
      <c r="F28" s="38"/>
      <c r="G28" s="38"/>
      <c r="H28" s="12"/>
      <c r="I28" s="34" t="str">
        <f t="shared" si="0"/>
        <v>0</v>
      </c>
      <c r="J28" s="11"/>
      <c r="K28" s="34" t="str">
        <f t="shared" si="1"/>
        <v>0</v>
      </c>
      <c r="L28" s="28"/>
      <c r="M28" s="34" t="str">
        <f t="shared" si="2"/>
        <v>0</v>
      </c>
      <c r="N28" s="28"/>
      <c r="O28" s="37">
        <f t="shared" si="3"/>
        <v>0</v>
      </c>
    </row>
    <row r="29" spans="1:15" ht="15.75">
      <c r="A29" s="5">
        <v>25</v>
      </c>
      <c r="B29" s="51"/>
      <c r="C29" s="38"/>
      <c r="D29" s="38"/>
      <c r="E29" s="38"/>
      <c r="F29" s="38"/>
      <c r="G29" s="38"/>
      <c r="H29" s="12"/>
      <c r="I29" s="34" t="str">
        <f t="shared" si="0"/>
        <v>0</v>
      </c>
      <c r="J29" s="11"/>
      <c r="K29" s="34" t="str">
        <f t="shared" si="1"/>
        <v>0</v>
      </c>
      <c r="L29" s="28"/>
      <c r="M29" s="34" t="str">
        <f t="shared" si="2"/>
        <v>0</v>
      </c>
      <c r="N29" s="28"/>
      <c r="O29" s="37">
        <f t="shared" si="3"/>
        <v>0</v>
      </c>
    </row>
    <row r="30" spans="1:15" ht="15.75">
      <c r="A30" s="5">
        <v>26</v>
      </c>
      <c r="B30" s="51"/>
      <c r="C30" s="38"/>
      <c r="D30" s="38"/>
      <c r="E30" s="38"/>
      <c r="F30" s="38"/>
      <c r="G30" s="38"/>
      <c r="H30" s="12"/>
      <c r="I30" s="34" t="str">
        <f t="shared" si="0"/>
        <v>0</v>
      </c>
      <c r="J30" s="11"/>
      <c r="K30" s="34" t="str">
        <f t="shared" si="1"/>
        <v>0</v>
      </c>
      <c r="L30" s="28"/>
      <c r="M30" s="34" t="str">
        <f t="shared" si="2"/>
        <v>0</v>
      </c>
      <c r="N30" s="28"/>
      <c r="O30" s="37">
        <f t="shared" si="3"/>
        <v>0</v>
      </c>
    </row>
    <row r="31" spans="1:15" ht="15.75">
      <c r="A31" s="5">
        <v>27</v>
      </c>
      <c r="B31" s="51"/>
      <c r="C31" s="38"/>
      <c r="D31" s="38"/>
      <c r="E31" s="38"/>
      <c r="F31" s="38"/>
      <c r="G31" s="38"/>
      <c r="H31" s="12"/>
      <c r="I31" s="34" t="str">
        <f t="shared" si="0"/>
        <v>0</v>
      </c>
      <c r="J31" s="11"/>
      <c r="K31" s="34" t="str">
        <f t="shared" si="1"/>
        <v>0</v>
      </c>
      <c r="L31" s="28"/>
      <c r="M31" s="34" t="str">
        <f t="shared" si="2"/>
        <v>0</v>
      </c>
      <c r="N31" s="28"/>
      <c r="O31" s="37">
        <f t="shared" si="3"/>
        <v>0</v>
      </c>
    </row>
    <row r="32" spans="1:15" ht="15.75">
      <c r="A32" s="5">
        <v>28</v>
      </c>
      <c r="B32" s="51"/>
      <c r="C32" s="38"/>
      <c r="D32" s="38"/>
      <c r="E32" s="38"/>
      <c r="F32" s="38"/>
      <c r="G32" s="38"/>
      <c r="H32" s="12"/>
      <c r="I32" s="34" t="str">
        <f t="shared" si="0"/>
        <v>0</v>
      </c>
      <c r="J32" s="11"/>
      <c r="K32" s="34" t="str">
        <f t="shared" si="1"/>
        <v>0</v>
      </c>
      <c r="L32" s="28"/>
      <c r="M32" s="34" t="str">
        <f t="shared" si="2"/>
        <v>0</v>
      </c>
      <c r="N32" s="28"/>
      <c r="O32" s="37">
        <f t="shared" si="3"/>
        <v>0</v>
      </c>
    </row>
    <row r="33" spans="1:15" ht="15.75">
      <c r="A33" s="18"/>
      <c r="B33" s="52"/>
      <c r="C33" s="19"/>
      <c r="D33" s="19"/>
      <c r="E33" s="19"/>
      <c r="F33" s="19"/>
      <c r="G33" s="19"/>
      <c r="H33" s="23"/>
      <c r="I33" s="19"/>
      <c r="J33" s="20"/>
      <c r="K33" s="19"/>
      <c r="L33" s="19"/>
      <c r="M33" s="19"/>
      <c r="N33" s="19"/>
      <c r="O33" s="19"/>
    </row>
    <row r="34" ht="12.75">
      <c r="B34" s="53"/>
    </row>
    <row r="35" ht="12.75">
      <c r="B35" s="53"/>
    </row>
  </sheetData>
  <mergeCells count="1">
    <mergeCell ref="A2:O2"/>
  </mergeCells>
  <printOptions/>
  <pageMargins left="0.35" right="0.5" top="0.45" bottom="0.52" header="0.28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B5" sqref="B5"/>
    </sheetView>
  </sheetViews>
  <sheetFormatPr defaultColWidth="11.421875" defaultRowHeight="12.75"/>
  <cols>
    <col min="1" max="1" width="4.7109375" style="0" customWidth="1"/>
    <col min="2" max="2" width="23.140625" style="0" customWidth="1"/>
    <col min="3" max="5" width="7.7109375" style="0" customWidth="1"/>
    <col min="6" max="6" width="9.7109375" style="0" customWidth="1"/>
    <col min="7" max="7" width="8.7109375" style="0" customWidth="1"/>
    <col min="8" max="8" width="15.140625" style="0" customWidth="1"/>
    <col min="9" max="9" width="8.7109375" style="0" customWidth="1"/>
    <col min="10" max="10" width="12.57421875" style="0" customWidth="1"/>
    <col min="11" max="11" width="9.7109375" style="0" customWidth="1"/>
    <col min="12" max="12" width="8.7109375" style="0" customWidth="1"/>
  </cols>
  <sheetData>
    <row r="1" spans="1:13" ht="12.75">
      <c r="A1" s="1" t="s">
        <v>25</v>
      </c>
      <c r="D1" s="1" t="s">
        <v>24</v>
      </c>
      <c r="E1" s="27"/>
      <c r="M1" s="2"/>
    </row>
    <row r="2" spans="1:13" ht="15.75">
      <c r="A2" s="58" t="s">
        <v>10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  <c r="M2" s="59"/>
    </row>
    <row r="3" ht="12.75">
      <c r="M3" s="2"/>
    </row>
    <row r="4" spans="1:13" ht="47.25">
      <c r="A4" s="4" t="s">
        <v>8</v>
      </c>
      <c r="B4" s="4" t="s">
        <v>0</v>
      </c>
      <c r="C4" s="10" t="s">
        <v>1</v>
      </c>
      <c r="D4" s="10" t="s">
        <v>2</v>
      </c>
      <c r="E4" s="10" t="s">
        <v>3</v>
      </c>
      <c r="F4" s="40" t="s">
        <v>30</v>
      </c>
      <c r="G4" s="24" t="s">
        <v>6</v>
      </c>
      <c r="H4" s="40" t="s">
        <v>29</v>
      </c>
      <c r="I4" s="10" t="s">
        <v>6</v>
      </c>
      <c r="J4" s="24" t="s">
        <v>28</v>
      </c>
      <c r="K4" s="43" t="s">
        <v>39</v>
      </c>
      <c r="L4" s="10" t="s">
        <v>6</v>
      </c>
      <c r="M4" s="36" t="s">
        <v>7</v>
      </c>
    </row>
    <row r="5" spans="1:13" ht="15.75">
      <c r="A5" s="5">
        <v>1</v>
      </c>
      <c r="B5" s="51" t="s">
        <v>56</v>
      </c>
      <c r="C5" s="46">
        <v>7.7</v>
      </c>
      <c r="D5" s="46"/>
      <c r="E5" s="46">
        <v>7.65</v>
      </c>
      <c r="F5" s="12"/>
      <c r="G5" s="34" t="str">
        <f aca="true" t="shared" si="0" ref="G5:G32">IF(F5&gt;=56.16,"0",(IF(AND(F5&lt;56.16,F5&gt;36.96),SQRT((56.16-F5)/0.3),(IF(F5&lt;"1","0","8")))))</f>
        <v>0</v>
      </c>
      <c r="H5" s="11">
        <v>84.88</v>
      </c>
      <c r="I5" s="34">
        <v>8</v>
      </c>
      <c r="J5" s="46">
        <v>8</v>
      </c>
      <c r="K5" s="12"/>
      <c r="L5" s="34" t="str">
        <f aca="true" t="shared" si="1" ref="L5:L32">IF(K5&lt;=60,"0",(IF(AND(K5&gt;60,K5&lt;252),SQRT((60-K5)/-3),(IF(K5="","0","8")))))</f>
        <v>0</v>
      </c>
      <c r="M5" s="37">
        <f aca="true" t="shared" si="2" ref="M5:M32">SUM(C5+D5+E5+G5+I5+J5+L5)</f>
        <v>31.35</v>
      </c>
    </row>
    <row r="6" spans="1:13" ht="15.75">
      <c r="A6" s="5">
        <v>2</v>
      </c>
      <c r="B6" s="54" t="s">
        <v>77</v>
      </c>
      <c r="C6" s="46">
        <v>7.8</v>
      </c>
      <c r="D6" s="46"/>
      <c r="E6" s="46"/>
      <c r="F6" s="12">
        <v>40.72</v>
      </c>
      <c r="G6" s="34">
        <f t="shared" si="0"/>
        <v>7.174027227901123</v>
      </c>
      <c r="H6" s="11">
        <v>94.36</v>
      </c>
      <c r="I6" s="34">
        <f aca="true" t="shared" si="3" ref="I6:I32">IF(H6&gt;=158.48,"0",(IF(AND(H6&lt;158.48,H6&gt;90),SQRT((158.48-H6)/1.07),(IF(H6&lt;"1","0","8")))))</f>
        <v>7.741139040532717</v>
      </c>
      <c r="J6" s="46">
        <v>8</v>
      </c>
      <c r="K6" s="12"/>
      <c r="L6" s="34" t="str">
        <f t="shared" si="1"/>
        <v>0</v>
      </c>
      <c r="M6" s="37">
        <f t="shared" si="2"/>
        <v>30.71516626843384</v>
      </c>
    </row>
    <row r="7" spans="1:13" ht="15.75">
      <c r="A7" s="5">
        <v>3</v>
      </c>
      <c r="B7" s="51" t="s">
        <v>47</v>
      </c>
      <c r="C7" s="46">
        <v>7.9</v>
      </c>
      <c r="D7" s="46"/>
      <c r="E7" s="46">
        <v>7.8</v>
      </c>
      <c r="F7" s="12">
        <v>42.72</v>
      </c>
      <c r="G7" s="34">
        <f t="shared" si="0"/>
        <v>6.6932802122726045</v>
      </c>
      <c r="H7" s="11"/>
      <c r="I7" s="34" t="str">
        <f t="shared" si="3"/>
        <v>0</v>
      </c>
      <c r="J7" s="46">
        <v>8</v>
      </c>
      <c r="K7" s="12"/>
      <c r="L7" s="34" t="str">
        <f t="shared" si="1"/>
        <v>0</v>
      </c>
      <c r="M7" s="37">
        <f t="shared" si="2"/>
        <v>30.393280212272604</v>
      </c>
    </row>
    <row r="8" spans="1:13" ht="15.75">
      <c r="A8" s="5">
        <v>4</v>
      </c>
      <c r="B8" s="51" t="s">
        <v>52</v>
      </c>
      <c r="C8" s="46">
        <v>7.75</v>
      </c>
      <c r="D8" s="46"/>
      <c r="E8" s="46">
        <v>7.3</v>
      </c>
      <c r="F8" s="12">
        <v>40.69</v>
      </c>
      <c r="G8" s="34">
        <f t="shared" si="0"/>
        <v>7.180993431738164</v>
      </c>
      <c r="H8" s="11"/>
      <c r="I8" s="34" t="str">
        <f t="shared" si="3"/>
        <v>0</v>
      </c>
      <c r="J8" s="46">
        <v>8</v>
      </c>
      <c r="K8" s="12"/>
      <c r="L8" s="34" t="str">
        <f t="shared" si="1"/>
        <v>0</v>
      </c>
      <c r="M8" s="37">
        <f t="shared" si="2"/>
        <v>30.230993431738163</v>
      </c>
    </row>
    <row r="9" spans="1:13" ht="15.75">
      <c r="A9" s="5">
        <v>5</v>
      </c>
      <c r="B9" s="51" t="s">
        <v>62</v>
      </c>
      <c r="C9" s="46">
        <v>7.35</v>
      </c>
      <c r="D9" s="46"/>
      <c r="E9" s="46">
        <v>7.35</v>
      </c>
      <c r="F9" s="12">
        <v>41.15</v>
      </c>
      <c r="G9" s="34">
        <f t="shared" si="0"/>
        <v>7.073424441763221</v>
      </c>
      <c r="H9" s="11"/>
      <c r="I9" s="34" t="str">
        <f t="shared" si="3"/>
        <v>0</v>
      </c>
      <c r="J9" s="46">
        <v>8</v>
      </c>
      <c r="K9" s="12"/>
      <c r="L9" s="34" t="str">
        <f t="shared" si="1"/>
        <v>0</v>
      </c>
      <c r="M9" s="37">
        <f t="shared" si="2"/>
        <v>29.77342444176322</v>
      </c>
    </row>
    <row r="10" spans="1:13" ht="15.75">
      <c r="A10" s="5">
        <v>6</v>
      </c>
      <c r="B10" s="51" t="s">
        <v>48</v>
      </c>
      <c r="C10" s="46">
        <v>7.55</v>
      </c>
      <c r="D10" s="46">
        <v>6.85</v>
      </c>
      <c r="E10" s="46">
        <v>7.3</v>
      </c>
      <c r="F10" s="12"/>
      <c r="G10" s="34" t="str">
        <f t="shared" si="0"/>
        <v>0</v>
      </c>
      <c r="H10" s="11"/>
      <c r="I10" s="34" t="str">
        <f t="shared" si="3"/>
        <v>0</v>
      </c>
      <c r="J10" s="46">
        <v>7.8</v>
      </c>
      <c r="K10" s="12"/>
      <c r="L10" s="34" t="str">
        <f t="shared" si="1"/>
        <v>0</v>
      </c>
      <c r="M10" s="37">
        <f t="shared" si="2"/>
        <v>29.5</v>
      </c>
    </row>
    <row r="11" spans="1:13" ht="15.75">
      <c r="A11" s="5">
        <v>7</v>
      </c>
      <c r="B11" s="51" t="s">
        <v>50</v>
      </c>
      <c r="C11" s="46">
        <v>7.15</v>
      </c>
      <c r="D11" s="46">
        <v>7.05</v>
      </c>
      <c r="E11" s="46"/>
      <c r="F11" s="12">
        <v>41.32</v>
      </c>
      <c r="G11" s="34">
        <f t="shared" si="0"/>
        <v>7.03325434394823</v>
      </c>
      <c r="H11" s="11"/>
      <c r="I11" s="34" t="str">
        <f t="shared" si="3"/>
        <v>0</v>
      </c>
      <c r="J11" s="46">
        <v>8</v>
      </c>
      <c r="K11" s="12"/>
      <c r="L11" s="34" t="str">
        <f t="shared" si="1"/>
        <v>0</v>
      </c>
      <c r="M11" s="37">
        <f t="shared" si="2"/>
        <v>29.23325434394823</v>
      </c>
    </row>
    <row r="12" spans="1:13" ht="15.75">
      <c r="A12" s="5">
        <v>8</v>
      </c>
      <c r="B12" s="51" t="s">
        <v>65</v>
      </c>
      <c r="C12" s="46">
        <v>6.95</v>
      </c>
      <c r="D12" s="46">
        <v>6.8</v>
      </c>
      <c r="E12" s="46">
        <v>7.1</v>
      </c>
      <c r="F12" s="12"/>
      <c r="G12" s="34" t="str">
        <f t="shared" si="0"/>
        <v>0</v>
      </c>
      <c r="H12" s="11"/>
      <c r="I12" s="34" t="str">
        <f t="shared" si="3"/>
        <v>0</v>
      </c>
      <c r="J12" s="46">
        <v>8</v>
      </c>
      <c r="K12" s="12"/>
      <c r="L12" s="34" t="str">
        <f t="shared" si="1"/>
        <v>0</v>
      </c>
      <c r="M12" s="37">
        <f t="shared" si="2"/>
        <v>28.85</v>
      </c>
    </row>
    <row r="13" spans="1:13" ht="15.75">
      <c r="A13" s="5">
        <v>9</v>
      </c>
      <c r="B13" s="54" t="s">
        <v>81</v>
      </c>
      <c r="C13" s="46">
        <v>6.9</v>
      </c>
      <c r="D13" s="46"/>
      <c r="E13" s="46">
        <v>6.3</v>
      </c>
      <c r="F13" s="12"/>
      <c r="G13" s="34" t="str">
        <f t="shared" si="0"/>
        <v>0</v>
      </c>
      <c r="H13" s="11">
        <v>98.86</v>
      </c>
      <c r="I13" s="34">
        <f t="shared" si="3"/>
        <v>7.464558002201088</v>
      </c>
      <c r="J13" s="46">
        <v>7.9</v>
      </c>
      <c r="K13" s="12"/>
      <c r="L13" s="34" t="str">
        <f t="shared" si="1"/>
        <v>0</v>
      </c>
      <c r="M13" s="37">
        <f t="shared" si="2"/>
        <v>28.56455800220109</v>
      </c>
    </row>
    <row r="14" spans="1:13" ht="15.75">
      <c r="A14" s="5">
        <v>10</v>
      </c>
      <c r="B14" s="54" t="s">
        <v>61</v>
      </c>
      <c r="C14" s="46">
        <v>6.6</v>
      </c>
      <c r="D14" s="46"/>
      <c r="E14" s="46">
        <v>6.5</v>
      </c>
      <c r="F14" s="12"/>
      <c r="G14" s="34" t="str">
        <f t="shared" si="0"/>
        <v>0</v>
      </c>
      <c r="H14" s="11">
        <v>95.84</v>
      </c>
      <c r="I14" s="34">
        <f t="shared" si="3"/>
        <v>7.651278068059371</v>
      </c>
      <c r="J14" s="46">
        <v>7.8</v>
      </c>
      <c r="K14" s="12"/>
      <c r="L14" s="34" t="str">
        <f t="shared" si="1"/>
        <v>0</v>
      </c>
      <c r="M14" s="37">
        <f t="shared" si="2"/>
        <v>28.55127806805937</v>
      </c>
    </row>
    <row r="15" spans="1:13" ht="15.75">
      <c r="A15" s="5">
        <v>11</v>
      </c>
      <c r="B15" s="54" t="s">
        <v>74</v>
      </c>
      <c r="C15" s="46">
        <v>7.05</v>
      </c>
      <c r="D15" s="46"/>
      <c r="E15" s="46">
        <v>7.65</v>
      </c>
      <c r="F15" s="12">
        <v>44.87</v>
      </c>
      <c r="G15" s="34">
        <f t="shared" si="0"/>
        <v>6.134601318205881</v>
      </c>
      <c r="H15" s="11"/>
      <c r="I15" s="34" t="str">
        <f t="shared" si="3"/>
        <v>0</v>
      </c>
      <c r="J15" s="46">
        <v>7.7</v>
      </c>
      <c r="K15" s="12"/>
      <c r="L15" s="34" t="str">
        <f t="shared" si="1"/>
        <v>0</v>
      </c>
      <c r="M15" s="37">
        <f t="shared" si="2"/>
        <v>28.53460131820588</v>
      </c>
    </row>
    <row r="16" spans="1:13" ht="15.75">
      <c r="A16" s="5">
        <v>12</v>
      </c>
      <c r="B16" s="51" t="s">
        <v>63</v>
      </c>
      <c r="C16" s="46">
        <v>7</v>
      </c>
      <c r="D16" s="46"/>
      <c r="E16" s="46">
        <v>6.6</v>
      </c>
      <c r="F16" s="12">
        <v>41.81</v>
      </c>
      <c r="G16" s="34">
        <f t="shared" si="0"/>
        <v>6.916164640415475</v>
      </c>
      <c r="H16" s="11"/>
      <c r="I16" s="34" t="str">
        <f t="shared" si="3"/>
        <v>0</v>
      </c>
      <c r="J16" s="46">
        <v>7.9</v>
      </c>
      <c r="K16" s="12"/>
      <c r="L16" s="34" t="str">
        <f t="shared" si="1"/>
        <v>0</v>
      </c>
      <c r="M16" s="37">
        <f t="shared" si="2"/>
        <v>28.416164640415474</v>
      </c>
    </row>
    <row r="17" spans="1:13" ht="15.75">
      <c r="A17" s="5">
        <v>13</v>
      </c>
      <c r="B17" s="51" t="s">
        <v>51</v>
      </c>
      <c r="C17" s="46">
        <v>6.7</v>
      </c>
      <c r="D17" s="46">
        <v>6.7</v>
      </c>
      <c r="E17" s="46"/>
      <c r="F17" s="12">
        <v>40.66</v>
      </c>
      <c r="G17" s="34">
        <f t="shared" si="0"/>
        <v>7.187952884282608</v>
      </c>
      <c r="H17" s="11"/>
      <c r="I17" s="34" t="str">
        <f t="shared" si="3"/>
        <v>0</v>
      </c>
      <c r="J17" s="46">
        <v>7.8</v>
      </c>
      <c r="K17" s="12"/>
      <c r="L17" s="34" t="str">
        <f t="shared" si="1"/>
        <v>0</v>
      </c>
      <c r="M17" s="37">
        <f t="shared" si="2"/>
        <v>28.38795288428261</v>
      </c>
    </row>
    <row r="18" spans="1:13" ht="15.75">
      <c r="A18" s="5">
        <v>14</v>
      </c>
      <c r="B18" s="54" t="s">
        <v>76</v>
      </c>
      <c r="C18" s="46">
        <v>7.05</v>
      </c>
      <c r="D18" s="46">
        <v>6.3</v>
      </c>
      <c r="E18" s="46"/>
      <c r="F18" s="12">
        <v>41.4</v>
      </c>
      <c r="G18" s="34">
        <f t="shared" si="0"/>
        <v>7.014271166700072</v>
      </c>
      <c r="H18" s="11"/>
      <c r="I18" s="34" t="str">
        <f t="shared" si="3"/>
        <v>0</v>
      </c>
      <c r="J18" s="46">
        <v>7.9</v>
      </c>
      <c r="K18" s="12"/>
      <c r="L18" s="34" t="str">
        <f t="shared" si="1"/>
        <v>0</v>
      </c>
      <c r="M18" s="37">
        <f t="shared" si="2"/>
        <v>28.26427116670007</v>
      </c>
    </row>
    <row r="19" spans="1:13" ht="15.75">
      <c r="A19" s="5">
        <v>15</v>
      </c>
      <c r="B19" s="51" t="s">
        <v>45</v>
      </c>
      <c r="C19" s="46">
        <v>6.8</v>
      </c>
      <c r="D19" s="46"/>
      <c r="E19" s="46">
        <v>6.25</v>
      </c>
      <c r="F19" s="12">
        <v>45.65</v>
      </c>
      <c r="G19" s="34">
        <f>IF(F19&gt;=56.16,"0",(IF(AND(F19&lt;56.16,F19&gt;36.96),SQRT((56.16-F19)/0.3),(IF(F19&lt;"1","0","8")))))</f>
        <v>5.918896293510584</v>
      </c>
      <c r="H19" s="11"/>
      <c r="I19" s="34" t="str">
        <f>IF(H19&gt;=158.48,"0",(IF(AND(H19&lt;158.48,H19&gt;90),SQRT((158.48-H19)/1.07),(IF(H19&lt;"1","0","8")))))</f>
        <v>0</v>
      </c>
      <c r="J19" s="46">
        <v>7.9</v>
      </c>
      <c r="K19" s="12"/>
      <c r="L19" s="34" t="str">
        <f>IF(K19&lt;=60,"0",(IF(AND(K19&gt;60,K19&lt;252),SQRT((60-K19)/-3),(IF(K19="","0","8")))))</f>
        <v>0</v>
      </c>
      <c r="M19" s="37">
        <f>SUM(C19+D19+E19+G19+I19+J19+L19)</f>
        <v>26.868896293510588</v>
      </c>
    </row>
    <row r="20" spans="1:13" ht="15.75">
      <c r="A20" s="5">
        <v>16</v>
      </c>
      <c r="B20" s="54" t="s">
        <v>83</v>
      </c>
      <c r="C20" s="46">
        <v>5.9</v>
      </c>
      <c r="D20" s="46"/>
      <c r="E20" s="46">
        <v>6.55</v>
      </c>
      <c r="F20" s="12">
        <v>45.69</v>
      </c>
      <c r="G20" s="34">
        <f t="shared" si="0"/>
        <v>5.9076221950967716</v>
      </c>
      <c r="H20" s="11"/>
      <c r="I20" s="34" t="str">
        <f t="shared" si="3"/>
        <v>0</v>
      </c>
      <c r="J20" s="46">
        <v>8</v>
      </c>
      <c r="K20" s="12"/>
      <c r="L20" s="34" t="str">
        <f t="shared" si="1"/>
        <v>0</v>
      </c>
      <c r="M20" s="37">
        <f t="shared" si="2"/>
        <v>26.35762219509677</v>
      </c>
    </row>
    <row r="21" spans="1:13" ht="15.75">
      <c r="A21" s="5">
        <v>17</v>
      </c>
      <c r="B21" s="54" t="s">
        <v>80</v>
      </c>
      <c r="C21" s="46">
        <v>5.2</v>
      </c>
      <c r="D21" s="46">
        <v>6.55</v>
      </c>
      <c r="E21" s="46"/>
      <c r="F21" s="12">
        <v>44.69</v>
      </c>
      <c r="G21" s="34">
        <f t="shared" si="0"/>
        <v>6.18331087147762</v>
      </c>
      <c r="H21" s="11"/>
      <c r="I21" s="34" t="str">
        <f t="shared" si="3"/>
        <v>0</v>
      </c>
      <c r="J21" s="46">
        <v>7.9</v>
      </c>
      <c r="K21" s="12"/>
      <c r="L21" s="34" t="str">
        <f t="shared" si="1"/>
        <v>0</v>
      </c>
      <c r="M21" s="37">
        <f t="shared" si="2"/>
        <v>25.83331087147762</v>
      </c>
    </row>
    <row r="22" spans="1:13" ht="15.75">
      <c r="A22" s="5">
        <v>18</v>
      </c>
      <c r="B22" s="54" t="s">
        <v>72</v>
      </c>
      <c r="C22" s="46">
        <v>5.35</v>
      </c>
      <c r="D22" s="46">
        <v>5.7</v>
      </c>
      <c r="E22" s="46"/>
      <c r="F22" s="12">
        <v>43</v>
      </c>
      <c r="G22" s="34">
        <f t="shared" si="0"/>
        <v>6.623191577077222</v>
      </c>
      <c r="H22" s="11"/>
      <c r="I22" s="34" t="str">
        <f t="shared" si="3"/>
        <v>0</v>
      </c>
      <c r="J22" s="46">
        <v>8</v>
      </c>
      <c r="K22" s="12"/>
      <c r="L22" s="34" t="str">
        <f t="shared" si="1"/>
        <v>0</v>
      </c>
      <c r="M22" s="37">
        <f t="shared" si="2"/>
        <v>25.673191577077223</v>
      </c>
    </row>
    <row r="23" spans="1:13" ht="15.75">
      <c r="A23" s="5">
        <v>19</v>
      </c>
      <c r="B23" s="54"/>
      <c r="C23" s="38"/>
      <c r="D23" s="38"/>
      <c r="E23" s="38"/>
      <c r="F23" s="12"/>
      <c r="G23" s="34" t="str">
        <f t="shared" si="0"/>
        <v>0</v>
      </c>
      <c r="H23" s="11"/>
      <c r="I23" s="34" t="str">
        <f t="shared" si="3"/>
        <v>0</v>
      </c>
      <c r="J23" s="38"/>
      <c r="K23" s="12"/>
      <c r="L23" s="34" t="str">
        <f t="shared" si="1"/>
        <v>0</v>
      </c>
      <c r="M23" s="37">
        <f t="shared" si="2"/>
        <v>0</v>
      </c>
    </row>
    <row r="24" spans="1:13" ht="15.75">
      <c r="A24" s="5">
        <v>20</v>
      </c>
      <c r="B24" s="54"/>
      <c r="C24" s="38"/>
      <c r="D24" s="38"/>
      <c r="E24" s="38"/>
      <c r="F24" s="12"/>
      <c r="G24" s="34" t="str">
        <f t="shared" si="0"/>
        <v>0</v>
      </c>
      <c r="H24" s="11"/>
      <c r="I24" s="34" t="str">
        <f t="shared" si="3"/>
        <v>0</v>
      </c>
      <c r="J24" s="38"/>
      <c r="K24" s="12"/>
      <c r="L24" s="34" t="str">
        <f t="shared" si="1"/>
        <v>0</v>
      </c>
      <c r="M24" s="37">
        <f t="shared" si="2"/>
        <v>0</v>
      </c>
    </row>
    <row r="25" spans="1:13" ht="15.75">
      <c r="A25" s="5">
        <v>21</v>
      </c>
      <c r="B25" s="54"/>
      <c r="C25" s="38"/>
      <c r="D25" s="38"/>
      <c r="E25" s="38"/>
      <c r="F25" s="12"/>
      <c r="G25" s="34" t="str">
        <f t="shared" si="0"/>
        <v>0</v>
      </c>
      <c r="H25" s="11"/>
      <c r="I25" s="34" t="str">
        <f t="shared" si="3"/>
        <v>0</v>
      </c>
      <c r="J25" s="38"/>
      <c r="K25" s="12"/>
      <c r="L25" s="34" t="str">
        <f t="shared" si="1"/>
        <v>0</v>
      </c>
      <c r="M25" s="37">
        <f t="shared" si="2"/>
        <v>0</v>
      </c>
    </row>
    <row r="26" spans="1:13" ht="15.75">
      <c r="A26" s="5">
        <v>22</v>
      </c>
      <c r="B26" s="54"/>
      <c r="C26" s="38"/>
      <c r="D26" s="38"/>
      <c r="E26" s="38"/>
      <c r="F26" s="12"/>
      <c r="G26" s="34" t="str">
        <f t="shared" si="0"/>
        <v>0</v>
      </c>
      <c r="H26" s="11"/>
      <c r="I26" s="34" t="str">
        <f t="shared" si="3"/>
        <v>0</v>
      </c>
      <c r="J26" s="38"/>
      <c r="K26" s="12"/>
      <c r="L26" s="34" t="str">
        <f t="shared" si="1"/>
        <v>0</v>
      </c>
      <c r="M26" s="37">
        <f t="shared" si="2"/>
        <v>0</v>
      </c>
    </row>
    <row r="27" spans="1:13" ht="15.75">
      <c r="A27" s="5">
        <v>23</v>
      </c>
      <c r="B27" s="54"/>
      <c r="C27" s="38"/>
      <c r="D27" s="38"/>
      <c r="E27" s="38"/>
      <c r="F27" s="12"/>
      <c r="G27" s="34" t="str">
        <f t="shared" si="0"/>
        <v>0</v>
      </c>
      <c r="H27" s="11"/>
      <c r="I27" s="34" t="str">
        <f t="shared" si="3"/>
        <v>0</v>
      </c>
      <c r="J27" s="38"/>
      <c r="K27" s="12"/>
      <c r="L27" s="34" t="str">
        <f t="shared" si="1"/>
        <v>0</v>
      </c>
      <c r="M27" s="37">
        <f t="shared" si="2"/>
        <v>0</v>
      </c>
    </row>
    <row r="28" spans="1:13" ht="15.75">
      <c r="A28" s="5">
        <v>24</v>
      </c>
      <c r="B28" s="54"/>
      <c r="C28" s="38"/>
      <c r="D28" s="38"/>
      <c r="E28" s="38"/>
      <c r="F28" s="12"/>
      <c r="G28" s="34" t="str">
        <f t="shared" si="0"/>
        <v>0</v>
      </c>
      <c r="H28" s="11"/>
      <c r="I28" s="34" t="str">
        <f t="shared" si="3"/>
        <v>0</v>
      </c>
      <c r="J28" s="38"/>
      <c r="K28" s="12"/>
      <c r="L28" s="34" t="str">
        <f t="shared" si="1"/>
        <v>0</v>
      </c>
      <c r="M28" s="37">
        <f t="shared" si="2"/>
        <v>0</v>
      </c>
    </row>
    <row r="29" spans="1:13" ht="15.75">
      <c r="A29" s="5">
        <v>25</v>
      </c>
      <c r="B29" s="54"/>
      <c r="C29" s="38"/>
      <c r="D29" s="38"/>
      <c r="E29" s="38"/>
      <c r="F29" s="12"/>
      <c r="G29" s="34" t="str">
        <f t="shared" si="0"/>
        <v>0</v>
      </c>
      <c r="H29" s="11"/>
      <c r="I29" s="34" t="str">
        <f t="shared" si="3"/>
        <v>0</v>
      </c>
      <c r="J29" s="38"/>
      <c r="K29" s="12"/>
      <c r="L29" s="34" t="str">
        <f t="shared" si="1"/>
        <v>0</v>
      </c>
      <c r="M29" s="37">
        <f t="shared" si="2"/>
        <v>0</v>
      </c>
    </row>
    <row r="30" spans="1:13" ht="15.75">
      <c r="A30" s="5">
        <v>26</v>
      </c>
      <c r="B30" s="54"/>
      <c r="C30" s="38"/>
      <c r="D30" s="38"/>
      <c r="E30" s="38"/>
      <c r="F30" s="12"/>
      <c r="G30" s="34" t="str">
        <f t="shared" si="0"/>
        <v>0</v>
      </c>
      <c r="H30" s="11"/>
      <c r="I30" s="34" t="str">
        <f t="shared" si="3"/>
        <v>0</v>
      </c>
      <c r="J30" s="38"/>
      <c r="K30" s="12"/>
      <c r="L30" s="34" t="str">
        <f t="shared" si="1"/>
        <v>0</v>
      </c>
      <c r="M30" s="37">
        <f t="shared" si="2"/>
        <v>0</v>
      </c>
    </row>
    <row r="31" spans="1:13" ht="15.75">
      <c r="A31" s="5">
        <v>27</v>
      </c>
      <c r="B31" s="54"/>
      <c r="C31" s="38"/>
      <c r="D31" s="38"/>
      <c r="E31" s="38"/>
      <c r="F31" s="12"/>
      <c r="G31" s="34" t="str">
        <f t="shared" si="0"/>
        <v>0</v>
      </c>
      <c r="H31" s="11"/>
      <c r="I31" s="34" t="str">
        <f t="shared" si="3"/>
        <v>0</v>
      </c>
      <c r="J31" s="38"/>
      <c r="K31" s="12"/>
      <c r="L31" s="34" t="str">
        <f t="shared" si="1"/>
        <v>0</v>
      </c>
      <c r="M31" s="37">
        <f t="shared" si="2"/>
        <v>0</v>
      </c>
    </row>
    <row r="32" spans="1:13" ht="15.75">
      <c r="A32" s="5">
        <v>28</v>
      </c>
      <c r="B32" s="51"/>
      <c r="C32" s="38"/>
      <c r="D32" s="38"/>
      <c r="E32" s="38"/>
      <c r="F32" s="12"/>
      <c r="G32" s="34" t="str">
        <f t="shared" si="0"/>
        <v>0</v>
      </c>
      <c r="H32" s="11"/>
      <c r="I32" s="34" t="str">
        <f t="shared" si="3"/>
        <v>0</v>
      </c>
      <c r="J32" s="38"/>
      <c r="K32" s="12"/>
      <c r="L32" s="34" t="str">
        <f t="shared" si="1"/>
        <v>0</v>
      </c>
      <c r="M32" s="37">
        <f t="shared" si="2"/>
        <v>0</v>
      </c>
    </row>
  </sheetData>
  <mergeCells count="1">
    <mergeCell ref="A2:M2"/>
  </mergeCells>
  <printOptions/>
  <pageMargins left="0.63" right="0.5" top="0.44" bottom="0.38" header="0.37" footer="0.3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E6" sqref="E6"/>
    </sheetView>
  </sheetViews>
  <sheetFormatPr defaultColWidth="11.421875" defaultRowHeight="12.75"/>
  <cols>
    <col min="1" max="1" width="4.7109375" style="0" customWidth="1"/>
    <col min="2" max="2" width="23.140625" style="0" customWidth="1"/>
    <col min="3" max="5" width="7.7109375" style="0" customWidth="1"/>
    <col min="6" max="7" width="9.7109375" style="0" customWidth="1"/>
    <col min="8" max="8" width="19.7109375" style="0" customWidth="1"/>
  </cols>
  <sheetData>
    <row r="1" spans="1:10" ht="12.75">
      <c r="A1" s="1" t="s">
        <v>26</v>
      </c>
      <c r="D1" s="1" t="s">
        <v>27</v>
      </c>
      <c r="E1" s="27"/>
      <c r="J1" s="2"/>
    </row>
    <row r="2" spans="1:10" ht="15.75">
      <c r="A2" s="58" t="s">
        <v>10</v>
      </c>
      <c r="B2" s="58"/>
      <c r="C2" s="58"/>
      <c r="D2" s="58"/>
      <c r="E2" s="58"/>
      <c r="F2" s="58"/>
      <c r="G2" s="58"/>
      <c r="H2" s="58"/>
      <c r="I2" s="59"/>
      <c r="J2" s="59"/>
    </row>
    <row r="3" ht="12.75">
      <c r="J3" s="2"/>
    </row>
    <row r="4" spans="1:11" ht="47.25">
      <c r="A4" s="4" t="s">
        <v>8</v>
      </c>
      <c r="B4" s="4" t="s">
        <v>0</v>
      </c>
      <c r="C4" s="10" t="s">
        <v>1</v>
      </c>
      <c r="D4" s="10" t="s">
        <v>2</v>
      </c>
      <c r="E4" s="10" t="s">
        <v>3</v>
      </c>
      <c r="F4" s="40" t="s">
        <v>32</v>
      </c>
      <c r="G4" s="24" t="s">
        <v>6</v>
      </c>
      <c r="H4" s="24" t="s">
        <v>28</v>
      </c>
      <c r="I4" s="29"/>
      <c r="J4" s="36" t="s">
        <v>7</v>
      </c>
      <c r="K4" s="3"/>
    </row>
    <row r="5" spans="1:11" ht="15.75">
      <c r="A5" s="5">
        <v>1</v>
      </c>
      <c r="B5" s="54" t="s">
        <v>77</v>
      </c>
      <c r="C5" s="46">
        <v>7.5</v>
      </c>
      <c r="D5" s="46"/>
      <c r="E5" s="46">
        <v>7.3</v>
      </c>
      <c r="F5" s="12">
        <v>36.1</v>
      </c>
      <c r="G5" s="34">
        <f aca="true" t="shared" si="0" ref="G5:G32">IF(F5&gt;=57,"0",(IF(AND(F5&lt;57,F5&gt;34.6),SQRT((57-F5)/0.35),(IF(F5&lt;"1","0","8")))))</f>
        <v>7.727501906456298</v>
      </c>
      <c r="H5" s="46">
        <v>7.9</v>
      </c>
      <c r="I5" s="28"/>
      <c r="J5" s="37">
        <f aca="true" t="shared" si="1" ref="J5:J32">SUM(C5+D5+E5+G5+H5)</f>
        <v>30.4275019064563</v>
      </c>
      <c r="K5" s="3"/>
    </row>
    <row r="6" spans="1:11" ht="15.75">
      <c r="A6" s="5">
        <v>2</v>
      </c>
      <c r="B6" s="51" t="s">
        <v>43</v>
      </c>
      <c r="C6" s="46">
        <v>6.9</v>
      </c>
      <c r="D6" s="46"/>
      <c r="E6" s="46">
        <v>7</v>
      </c>
      <c r="F6" s="12">
        <v>33.82</v>
      </c>
      <c r="G6" s="34">
        <v>8</v>
      </c>
      <c r="H6" s="46">
        <v>7.9</v>
      </c>
      <c r="I6" s="28"/>
      <c r="J6" s="37">
        <f>SUM(C6+D6+E6+G6+H6)</f>
        <v>29.799999999999997</v>
      </c>
      <c r="K6" s="3"/>
    </row>
    <row r="7" spans="1:11" ht="15.75">
      <c r="A7" s="5">
        <v>3</v>
      </c>
      <c r="B7" s="54" t="s">
        <v>81</v>
      </c>
      <c r="C7" s="46">
        <v>6.75</v>
      </c>
      <c r="D7" s="46"/>
      <c r="E7" s="46">
        <v>6.8</v>
      </c>
      <c r="F7" s="12">
        <v>35.87</v>
      </c>
      <c r="G7" s="34">
        <f t="shared" si="0"/>
        <v>7.769905312899803</v>
      </c>
      <c r="H7" s="46">
        <v>7.9</v>
      </c>
      <c r="I7" s="28"/>
      <c r="J7" s="37">
        <f t="shared" si="1"/>
        <v>29.219905312899805</v>
      </c>
      <c r="K7" s="3"/>
    </row>
    <row r="8" spans="1:11" ht="15.75">
      <c r="A8" s="5">
        <v>4</v>
      </c>
      <c r="B8" s="54" t="s">
        <v>84</v>
      </c>
      <c r="C8" s="46">
        <v>6.65</v>
      </c>
      <c r="D8" s="46">
        <v>5.4</v>
      </c>
      <c r="E8" s="46"/>
      <c r="F8" s="12">
        <v>38.4</v>
      </c>
      <c r="G8" s="34">
        <f t="shared" si="0"/>
        <v>7.289914755527471</v>
      </c>
      <c r="H8" s="46">
        <v>8</v>
      </c>
      <c r="I8" s="28"/>
      <c r="J8" s="37">
        <f t="shared" si="1"/>
        <v>27.339914755527474</v>
      </c>
      <c r="K8" s="3"/>
    </row>
    <row r="9" spans="1:11" ht="15.75">
      <c r="A9" s="5">
        <v>5</v>
      </c>
      <c r="B9" s="54" t="s">
        <v>61</v>
      </c>
      <c r="C9" s="46">
        <v>5.5</v>
      </c>
      <c r="D9" s="46">
        <v>5.8</v>
      </c>
      <c r="E9" s="46"/>
      <c r="F9" s="12">
        <v>37.31</v>
      </c>
      <c r="G9" s="34">
        <f t="shared" si="0"/>
        <v>7.500476175359992</v>
      </c>
      <c r="H9" s="46">
        <v>7.8</v>
      </c>
      <c r="I9" s="28"/>
      <c r="J9" s="37">
        <f t="shared" si="1"/>
        <v>26.600476175359994</v>
      </c>
      <c r="K9" s="3"/>
    </row>
    <row r="10" spans="1:11" ht="15.75">
      <c r="A10" s="5">
        <v>6</v>
      </c>
      <c r="B10" s="54" t="s">
        <v>83</v>
      </c>
      <c r="C10" s="46">
        <v>5</v>
      </c>
      <c r="D10" s="46"/>
      <c r="E10" s="46">
        <v>6.1</v>
      </c>
      <c r="F10" s="12">
        <v>37.72</v>
      </c>
      <c r="G10" s="34">
        <f t="shared" si="0"/>
        <v>7.421975093310021</v>
      </c>
      <c r="H10" s="46">
        <v>7.8</v>
      </c>
      <c r="I10" s="28"/>
      <c r="J10" s="37">
        <f t="shared" si="1"/>
        <v>26.32197509331002</v>
      </c>
      <c r="K10" s="3"/>
    </row>
    <row r="11" spans="1:11" ht="15.75">
      <c r="A11" s="5">
        <v>7</v>
      </c>
      <c r="B11" s="54" t="s">
        <v>78</v>
      </c>
      <c r="C11" s="46">
        <v>4.65</v>
      </c>
      <c r="D11" s="46">
        <v>5.3</v>
      </c>
      <c r="E11" s="46"/>
      <c r="F11" s="12">
        <v>38.13</v>
      </c>
      <c r="G11" s="34">
        <f t="shared" si="0"/>
        <v>7.342634793743027</v>
      </c>
      <c r="H11" s="46">
        <v>8</v>
      </c>
      <c r="I11" s="28"/>
      <c r="J11" s="37">
        <f t="shared" si="1"/>
        <v>25.292634793743026</v>
      </c>
      <c r="K11" s="3"/>
    </row>
    <row r="12" spans="1:11" ht="15.75">
      <c r="A12" s="5">
        <v>8</v>
      </c>
      <c r="B12" s="54"/>
      <c r="C12" s="38"/>
      <c r="D12" s="38"/>
      <c r="E12" s="38"/>
      <c r="F12" s="12"/>
      <c r="G12" s="34" t="str">
        <f t="shared" si="0"/>
        <v>0</v>
      </c>
      <c r="H12" s="38"/>
      <c r="I12" s="28"/>
      <c r="J12" s="37">
        <f t="shared" si="1"/>
        <v>0</v>
      </c>
      <c r="K12" s="3"/>
    </row>
    <row r="13" spans="1:11" ht="15.75">
      <c r="A13" s="5">
        <v>9</v>
      </c>
      <c r="B13" s="54"/>
      <c r="C13" s="38"/>
      <c r="D13" s="38"/>
      <c r="E13" s="38"/>
      <c r="F13" s="12"/>
      <c r="G13" s="34" t="str">
        <f t="shared" si="0"/>
        <v>0</v>
      </c>
      <c r="H13" s="38"/>
      <c r="I13" s="28"/>
      <c r="J13" s="37">
        <f t="shared" si="1"/>
        <v>0</v>
      </c>
      <c r="K13" s="3"/>
    </row>
    <row r="14" spans="1:11" ht="15.75">
      <c r="A14" s="5">
        <v>10</v>
      </c>
      <c r="B14" s="54"/>
      <c r="C14" s="38"/>
      <c r="D14" s="38"/>
      <c r="E14" s="38"/>
      <c r="F14" s="12"/>
      <c r="G14" s="34" t="str">
        <f t="shared" si="0"/>
        <v>0</v>
      </c>
      <c r="H14" s="38"/>
      <c r="I14" s="28"/>
      <c r="J14" s="37">
        <f t="shared" si="1"/>
        <v>0</v>
      </c>
      <c r="K14" s="3"/>
    </row>
    <row r="15" spans="1:11" ht="15.75">
      <c r="A15" s="5">
        <v>11</v>
      </c>
      <c r="B15" s="54"/>
      <c r="C15" s="38"/>
      <c r="D15" s="38"/>
      <c r="E15" s="38"/>
      <c r="F15" s="12"/>
      <c r="G15" s="34" t="str">
        <f t="shared" si="0"/>
        <v>0</v>
      </c>
      <c r="H15" s="38"/>
      <c r="I15" s="28"/>
      <c r="J15" s="37">
        <f t="shared" si="1"/>
        <v>0</v>
      </c>
      <c r="K15" s="3"/>
    </row>
    <row r="16" spans="1:11" ht="15.75">
      <c r="A16" s="5">
        <v>12</v>
      </c>
      <c r="B16" s="54"/>
      <c r="C16" s="38"/>
      <c r="D16" s="38"/>
      <c r="E16" s="38"/>
      <c r="F16" s="12"/>
      <c r="G16" s="34" t="str">
        <f t="shared" si="0"/>
        <v>0</v>
      </c>
      <c r="H16" s="38"/>
      <c r="I16" s="28"/>
      <c r="J16" s="37">
        <f t="shared" si="1"/>
        <v>0</v>
      </c>
      <c r="K16" s="3"/>
    </row>
    <row r="17" spans="1:11" ht="15.75">
      <c r="A17" s="5">
        <v>13</v>
      </c>
      <c r="B17" s="54"/>
      <c r="C17" s="38"/>
      <c r="D17" s="38"/>
      <c r="E17" s="38"/>
      <c r="F17" s="12"/>
      <c r="G17" s="34" t="str">
        <f t="shared" si="0"/>
        <v>0</v>
      </c>
      <c r="H17" s="38"/>
      <c r="I17" s="28"/>
      <c r="J17" s="37">
        <f t="shared" si="1"/>
        <v>0</v>
      </c>
      <c r="K17" s="3"/>
    </row>
    <row r="18" spans="1:11" ht="15.75">
      <c r="A18" s="5">
        <v>14</v>
      </c>
      <c r="B18" s="54"/>
      <c r="C18" s="38"/>
      <c r="D18" s="38"/>
      <c r="E18" s="38"/>
      <c r="F18" s="12"/>
      <c r="G18" s="34" t="str">
        <f t="shared" si="0"/>
        <v>0</v>
      </c>
      <c r="H18" s="38"/>
      <c r="I18" s="28"/>
      <c r="J18" s="37">
        <f t="shared" si="1"/>
        <v>0</v>
      </c>
      <c r="K18" s="3"/>
    </row>
    <row r="19" spans="1:11" ht="15.75">
      <c r="A19" s="5">
        <v>15</v>
      </c>
      <c r="B19" s="54"/>
      <c r="C19" s="38"/>
      <c r="D19" s="38"/>
      <c r="E19" s="38"/>
      <c r="F19" s="12"/>
      <c r="G19" s="34" t="str">
        <f t="shared" si="0"/>
        <v>0</v>
      </c>
      <c r="H19" s="38"/>
      <c r="I19" s="28"/>
      <c r="J19" s="37">
        <f t="shared" si="1"/>
        <v>0</v>
      </c>
      <c r="K19" s="3"/>
    </row>
    <row r="20" spans="1:11" ht="15.75">
      <c r="A20" s="5">
        <v>16</v>
      </c>
      <c r="B20" s="54"/>
      <c r="C20" s="38"/>
      <c r="D20" s="38"/>
      <c r="E20" s="38"/>
      <c r="F20" s="12"/>
      <c r="G20" s="34" t="str">
        <f t="shared" si="0"/>
        <v>0</v>
      </c>
      <c r="H20" s="38"/>
      <c r="I20" s="28"/>
      <c r="J20" s="37">
        <f t="shared" si="1"/>
        <v>0</v>
      </c>
      <c r="K20" s="3"/>
    </row>
    <row r="21" spans="1:11" ht="15.75">
      <c r="A21" s="5">
        <v>17</v>
      </c>
      <c r="B21" s="54"/>
      <c r="C21" s="38"/>
      <c r="D21" s="38"/>
      <c r="E21" s="38"/>
      <c r="F21" s="12"/>
      <c r="G21" s="34" t="str">
        <f t="shared" si="0"/>
        <v>0</v>
      </c>
      <c r="H21" s="38"/>
      <c r="I21" s="28"/>
      <c r="J21" s="37">
        <f t="shared" si="1"/>
        <v>0</v>
      </c>
      <c r="K21" s="3"/>
    </row>
    <row r="22" spans="1:11" ht="15.75">
      <c r="A22" s="5">
        <v>18</v>
      </c>
      <c r="B22" s="54"/>
      <c r="C22" s="38"/>
      <c r="D22" s="38"/>
      <c r="E22" s="38"/>
      <c r="F22" s="12"/>
      <c r="G22" s="34" t="str">
        <f t="shared" si="0"/>
        <v>0</v>
      </c>
      <c r="H22" s="38"/>
      <c r="I22" s="28"/>
      <c r="J22" s="37">
        <f t="shared" si="1"/>
        <v>0</v>
      </c>
      <c r="K22" s="3"/>
    </row>
    <row r="23" spans="1:11" ht="15.75">
      <c r="A23" s="5">
        <v>19</v>
      </c>
      <c r="B23" s="54"/>
      <c r="C23" s="38"/>
      <c r="D23" s="38"/>
      <c r="E23" s="38"/>
      <c r="F23" s="12"/>
      <c r="G23" s="34" t="str">
        <f t="shared" si="0"/>
        <v>0</v>
      </c>
      <c r="H23" s="38"/>
      <c r="I23" s="28"/>
      <c r="J23" s="37">
        <f t="shared" si="1"/>
        <v>0</v>
      </c>
      <c r="K23" s="3"/>
    </row>
    <row r="24" spans="1:11" ht="15.75">
      <c r="A24" s="5">
        <v>20</v>
      </c>
      <c r="B24" s="54"/>
      <c r="C24" s="38"/>
      <c r="D24" s="38"/>
      <c r="E24" s="38"/>
      <c r="F24" s="12"/>
      <c r="G24" s="34" t="str">
        <f t="shared" si="0"/>
        <v>0</v>
      </c>
      <c r="H24" s="38"/>
      <c r="I24" s="28"/>
      <c r="J24" s="37">
        <f t="shared" si="1"/>
        <v>0</v>
      </c>
      <c r="K24" s="3"/>
    </row>
    <row r="25" spans="1:11" ht="15.75">
      <c r="A25" s="5">
        <v>21</v>
      </c>
      <c r="B25" s="54"/>
      <c r="C25" s="38"/>
      <c r="D25" s="38"/>
      <c r="E25" s="38"/>
      <c r="F25" s="12"/>
      <c r="G25" s="34" t="str">
        <f t="shared" si="0"/>
        <v>0</v>
      </c>
      <c r="H25" s="38"/>
      <c r="I25" s="28"/>
      <c r="J25" s="37">
        <f t="shared" si="1"/>
        <v>0</v>
      </c>
      <c r="K25" s="3"/>
    </row>
    <row r="26" spans="1:11" ht="15.75">
      <c r="A26" s="5">
        <v>22</v>
      </c>
      <c r="B26" s="51"/>
      <c r="C26" s="38"/>
      <c r="D26" s="38"/>
      <c r="E26" s="38"/>
      <c r="F26" s="12"/>
      <c r="G26" s="34" t="str">
        <f t="shared" si="0"/>
        <v>0</v>
      </c>
      <c r="H26" s="38"/>
      <c r="I26" s="28"/>
      <c r="J26" s="37">
        <f t="shared" si="1"/>
        <v>0</v>
      </c>
      <c r="K26" s="3"/>
    </row>
    <row r="27" spans="1:11" ht="15.75">
      <c r="A27" s="5">
        <v>23</v>
      </c>
      <c r="B27" s="51"/>
      <c r="C27" s="38"/>
      <c r="D27" s="38"/>
      <c r="E27" s="38"/>
      <c r="F27" s="12"/>
      <c r="G27" s="34" t="str">
        <f t="shared" si="0"/>
        <v>0</v>
      </c>
      <c r="H27" s="38"/>
      <c r="I27" s="28"/>
      <c r="J27" s="37">
        <f t="shared" si="1"/>
        <v>0</v>
      </c>
      <c r="K27" s="3"/>
    </row>
    <row r="28" spans="1:11" ht="15.75">
      <c r="A28" s="5">
        <v>24</v>
      </c>
      <c r="B28" s="51"/>
      <c r="C28" s="38"/>
      <c r="D28" s="38"/>
      <c r="E28" s="38"/>
      <c r="F28" s="12"/>
      <c r="G28" s="34" t="str">
        <f t="shared" si="0"/>
        <v>0</v>
      </c>
      <c r="H28" s="38"/>
      <c r="I28" s="28"/>
      <c r="J28" s="37">
        <f t="shared" si="1"/>
        <v>0</v>
      </c>
      <c r="K28" s="3"/>
    </row>
    <row r="29" spans="1:11" ht="15.75">
      <c r="A29" s="5">
        <v>25</v>
      </c>
      <c r="B29" s="51"/>
      <c r="C29" s="38"/>
      <c r="D29" s="38"/>
      <c r="E29" s="38"/>
      <c r="F29" s="12"/>
      <c r="G29" s="34" t="str">
        <f t="shared" si="0"/>
        <v>0</v>
      </c>
      <c r="H29" s="38"/>
      <c r="I29" s="28"/>
      <c r="J29" s="37">
        <f t="shared" si="1"/>
        <v>0</v>
      </c>
      <c r="K29" s="3"/>
    </row>
    <row r="30" spans="1:11" ht="15.75">
      <c r="A30" s="5">
        <v>26</v>
      </c>
      <c r="B30" s="51"/>
      <c r="C30" s="38"/>
      <c r="D30" s="38"/>
      <c r="E30" s="38"/>
      <c r="F30" s="12"/>
      <c r="G30" s="34" t="str">
        <f t="shared" si="0"/>
        <v>0</v>
      </c>
      <c r="H30" s="38"/>
      <c r="I30" s="28"/>
      <c r="J30" s="37">
        <f t="shared" si="1"/>
        <v>0</v>
      </c>
      <c r="K30" s="3"/>
    </row>
    <row r="31" spans="1:11" ht="15.75">
      <c r="A31" s="5">
        <v>27</v>
      </c>
      <c r="B31" s="51"/>
      <c r="C31" s="38"/>
      <c r="D31" s="38"/>
      <c r="E31" s="38"/>
      <c r="F31" s="12"/>
      <c r="G31" s="34" t="str">
        <f t="shared" si="0"/>
        <v>0</v>
      </c>
      <c r="H31" s="38"/>
      <c r="I31" s="28"/>
      <c r="J31" s="37">
        <f t="shared" si="1"/>
        <v>0</v>
      </c>
      <c r="K31" s="3"/>
    </row>
    <row r="32" spans="1:11" ht="15.75">
      <c r="A32" s="5">
        <v>28</v>
      </c>
      <c r="B32" s="51"/>
      <c r="C32" s="38"/>
      <c r="D32" s="38"/>
      <c r="E32" s="38"/>
      <c r="F32" s="12"/>
      <c r="G32" s="34" t="str">
        <f t="shared" si="0"/>
        <v>0</v>
      </c>
      <c r="H32" s="38"/>
      <c r="I32" s="28"/>
      <c r="J32" s="37">
        <f t="shared" si="1"/>
        <v>0</v>
      </c>
      <c r="K32" s="3"/>
    </row>
  </sheetData>
  <mergeCells count="1">
    <mergeCell ref="A2:J2"/>
  </mergeCells>
  <printOptions/>
  <pageMargins left="0.75" right="0.75" top="0.46" bottom="0.37" header="0.42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Kellner</dc:creator>
  <cp:keywords/>
  <dc:description/>
  <cp:lastModifiedBy>FSC</cp:lastModifiedBy>
  <cp:lastPrinted>2006-07-01T15:45:39Z</cp:lastPrinted>
  <dcterms:created xsi:type="dcterms:W3CDTF">2005-04-17T06:58:21Z</dcterms:created>
  <dcterms:modified xsi:type="dcterms:W3CDTF">2006-07-19T09:22:04Z</dcterms:modified>
  <cp:category/>
  <cp:version/>
  <cp:contentType/>
  <cp:contentStatus/>
</cp:coreProperties>
</file>